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_งานนโยบายและแผน\01งบประมาณ - จัดซื้อจัดจ้าง\งปม. ปี 70\"/>
    </mc:Choice>
  </mc:AlternateContent>
  <xr:revisionPtr revIDLastSave="0" documentId="13_ncr:1_{B545261B-3588-4995-BB34-202D6F184068}" xr6:coauthVersionLast="47" xr6:coauthVersionMax="47" xr10:uidLastSave="{00000000-0000-0000-0000-000000000000}"/>
  <bookViews>
    <workbookView xWindow="-120" yWindow="-120" windowWidth="29040" windowHeight="15840" tabRatio="801" activeTab="1" xr2:uid="{00000000-000D-0000-FFFF-FFFF00000000}"/>
  </bookViews>
  <sheets>
    <sheet name="งบดำเนินงาน" sheetId="13" r:id="rId1"/>
    <sheet name="งบลงทุน" sheetId="14" r:id="rId2"/>
  </sheets>
  <definedNames>
    <definedName name="_xlnm.Print_Area" localSheetId="1">งบลงทุน!$A$1:$H$90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4" l="1"/>
  <c r="F35" i="14"/>
  <c r="G78" i="14"/>
  <c r="F78" i="14"/>
  <c r="C78" i="14"/>
  <c r="G79" i="14"/>
  <c r="D79" i="14"/>
  <c r="F62" i="13"/>
  <c r="F60" i="13"/>
  <c r="F58" i="13" s="1"/>
  <c r="F69" i="13"/>
  <c r="F68" i="13" s="1"/>
  <c r="G89" i="14"/>
  <c r="F89" i="14"/>
  <c r="D89" i="14"/>
  <c r="C89" i="14"/>
  <c r="F64" i="13"/>
  <c r="C77" i="14" l="1"/>
  <c r="F77" i="14"/>
  <c r="G77" i="14"/>
  <c r="D78" i="14"/>
  <c r="D77" i="14" s="1"/>
  <c r="G18" i="14"/>
  <c r="F18" i="14"/>
  <c r="D18" i="14"/>
  <c r="C18" i="14"/>
  <c r="D17" i="14"/>
  <c r="D16" i="14"/>
  <c r="D15" i="14"/>
  <c r="D14" i="14"/>
  <c r="D10" i="14"/>
  <c r="F7" i="14"/>
  <c r="C7" i="14"/>
  <c r="F50" i="14"/>
  <c r="C50" i="14"/>
  <c r="D50" i="14"/>
  <c r="G50" i="14"/>
  <c r="D38" i="14"/>
  <c r="D47" i="14"/>
  <c r="D46" i="14"/>
  <c r="D45" i="14"/>
  <c r="D44" i="14"/>
  <c r="D43" i="14"/>
  <c r="G42" i="14"/>
  <c r="D42" i="14"/>
  <c r="G41" i="14"/>
  <c r="G40" i="14"/>
  <c r="G39" i="14"/>
  <c r="G37" i="14"/>
  <c r="G38" i="14"/>
  <c r="G36" i="14"/>
  <c r="C6" i="14" l="1"/>
  <c r="F34" i="14"/>
  <c r="D35" i="14"/>
  <c r="D34" i="14" s="1"/>
  <c r="C34" i="14"/>
  <c r="G7" i="14"/>
  <c r="G6" i="14" s="1"/>
  <c r="D7" i="14"/>
  <c r="D6" i="14" s="1"/>
  <c r="F6" i="14"/>
  <c r="G35" i="14"/>
  <c r="G34" i="14" s="1"/>
  <c r="H32" i="13"/>
  <c r="G32" i="13"/>
  <c r="F32" i="13"/>
  <c r="E32" i="13"/>
</calcChain>
</file>

<file path=xl/sharedStrings.xml><?xml version="1.0" encoding="utf-8"?>
<sst xmlns="http://schemas.openxmlformats.org/spreadsheetml/2006/main" count="254" uniqueCount="128">
  <si>
    <t>รายจ่ายขั้นต่ำ</t>
  </si>
  <si>
    <t>รวมทั้งสิ้น</t>
  </si>
  <si>
    <t>หน่วยนับ</t>
  </si>
  <si>
    <t>จำนวน</t>
  </si>
  <si>
    <t>ค่าใช้จ่ายกิจกรรมจำแนกตามงบรายจ่าย-รายการ</t>
  </si>
  <si>
    <t>งบรายจ่าย-รายการ</t>
  </si>
  <si>
    <t>สรุปคำชี้แจง</t>
  </si>
  <si>
    <t>2.งบดำเนินงาน</t>
  </si>
  <si>
    <t>2.1 ค่าตอบแทน</t>
  </si>
  <si>
    <t xml:space="preserve">    2.2 ค่าใช้สอย</t>
  </si>
  <si>
    <t xml:space="preserve">    2.3 ค่าวัสดุ</t>
  </si>
  <si>
    <t xml:space="preserve">         - ค่าวัสดุการศึกษา</t>
  </si>
  <si>
    <t>2.4 ค่าสาธารณูปโภค</t>
  </si>
  <si>
    <t>3. งบลงทุน</t>
  </si>
  <si>
    <t>3.1 ค่าครุภัณฑ์</t>
  </si>
  <si>
    <t xml:space="preserve">         - ค่าเบี้ยประชุมกรรมการประจำคณะ</t>
  </si>
  <si>
    <t>3.2 ค่าที่ดินและสิ่งก่อสร้าง</t>
  </si>
  <si>
    <t xml:space="preserve">         - ค่าลงทะเบียนในการอบรม/สัมมนา/ประชุม</t>
  </si>
  <si>
    <t xml:space="preserve">           วิชาการ</t>
  </si>
  <si>
    <t xml:space="preserve"> - เป็นค่าลงทะเบียนของอาจารย์ และเจ้าหน้าที่</t>
  </si>
  <si>
    <t>ในการไปอบรม/ประชุมทางวิชาการ/สัมมนา</t>
  </si>
  <si>
    <t xml:space="preserve"> - เป็นค่าวัสดุ อุปกรณ์การเรียน วัสดุคอมพิวเตอร์</t>
  </si>
  <si>
    <t>ทั้งระดับปริญญาตรีและปริญญาโท</t>
  </si>
  <si>
    <t>เป็นค่าเบี้ยประชุมกรรมการประจำคณะ</t>
  </si>
  <si>
    <t>2,475x24 ครั้ง = 59,400 บาท</t>
  </si>
  <si>
    <t xml:space="preserve">   </t>
  </si>
  <si>
    <t>ตัวอย่าง</t>
  </si>
  <si>
    <t>รายจ่ายอื่นๆ</t>
  </si>
  <si>
    <t xml:space="preserve">                      งบเงินอุดหนุนเฉพาะค่าใช้จ่ายบุคลากรเท่านั้น</t>
  </si>
  <si>
    <t>9. แบบแสดงรายละเอียด : กิจกรรม.........................................</t>
  </si>
  <si>
    <t>9. แบบแสดงรายละเอียดกิจกรรมการจัดการเรียนการสอนด้านรัฐศาสตร์</t>
  </si>
  <si>
    <t xml:space="preserve">                   2.รายจ่ายอื่นๆ (ทุกงบรายจ่าย)</t>
  </si>
  <si>
    <t xml:space="preserve">          - สมทบเงินประจำตำแหน่งทางวิชาการ</t>
  </si>
  <si>
    <t xml:space="preserve">         - ค่าเช่าที่ดินวัดเทพลีลา</t>
  </si>
  <si>
    <t>ตามรายละเอียดเอกสารที่แนบ</t>
  </si>
  <si>
    <t xml:space="preserve">   3. ......................................................................................</t>
  </si>
  <si>
    <t xml:space="preserve">   4. ......................................................................................</t>
  </si>
  <si>
    <t xml:space="preserve">   5. ......................................................................................</t>
  </si>
  <si>
    <t xml:space="preserve">    1. ปรับปรุงดาดฟ้าอาคารคณะรัฐศาสตร์</t>
  </si>
  <si>
    <t xml:space="preserve">   2. ......................................................................................</t>
  </si>
  <si>
    <t>หมายเหตุ     จัดลำดับความสำคัญโดยเรียงจากความสำคัญมากที่สุดไปความสำคัญน้อยที่สุด</t>
  </si>
  <si>
    <t>งบประมาณ</t>
  </si>
  <si>
    <t>เครื่อง</t>
  </si>
  <si>
    <t xml:space="preserve">   5. อุปกรณ์กระจายสัญญาณ ขนาด 16 ช่องราคาเครื่องละ 2,800 บาท</t>
  </si>
  <si>
    <t xml:space="preserve">   7. เก้าอี้สำนักงาน ราคาตัวละ 2,500 บาท</t>
  </si>
  <si>
    <t>ตัว</t>
  </si>
  <si>
    <t xml:space="preserve">   9. โต๊ะทำงานขนาด 120x60x75 ซม. ราคาตัวละ 2,900 บาท</t>
  </si>
  <si>
    <t xml:space="preserve">   10. เครื่องทำน้ำร้อนน้ำเย็น ราคาเครื่องละ 8,000 บาท</t>
  </si>
  <si>
    <t xml:space="preserve">   11. เครื่องสำรองไฟฟ้า (UPS) ขนาด 1 Kva ราคาเครื่องละ 5,800 บาท</t>
  </si>
  <si>
    <t xml:space="preserve">   12. เครื่องฉายภาพ 3 มิติ ราคาเครื่องละ 20,000 บาท</t>
  </si>
  <si>
    <t>รายการ</t>
  </si>
  <si>
    <t>งาน</t>
  </si>
  <si>
    <t>หน่วย : บาท</t>
  </si>
  <si>
    <t xml:space="preserve">   1. .............................................................................................</t>
  </si>
  <si>
    <t xml:space="preserve">   2. .............................................................................................</t>
  </si>
  <si>
    <t xml:space="preserve">   3. .............................................................................................</t>
  </si>
  <si>
    <t xml:space="preserve">   4. .............................................................................................</t>
  </si>
  <si>
    <t xml:space="preserve">   5. .............................................................................................</t>
  </si>
  <si>
    <t xml:space="preserve">   6. .............................................................................................</t>
  </si>
  <si>
    <t xml:space="preserve">   7. .............................................................................................</t>
  </si>
  <si>
    <t xml:space="preserve">   8. .............................................................................................</t>
  </si>
  <si>
    <t xml:space="preserve">   9. .............................................................................................</t>
  </si>
  <si>
    <t xml:space="preserve">   10. .............................................................................................</t>
  </si>
  <si>
    <t xml:space="preserve">   1. ......................................................................................</t>
  </si>
  <si>
    <r>
      <t xml:space="preserve">หมายเหตุ     1.รายจ่ายขั้นต่ำ </t>
    </r>
    <r>
      <rPr>
        <sz val="14"/>
        <rFont val="Angsana New"/>
        <family val="1"/>
      </rPr>
      <t>(งบบุคลากร ,งบดำเนินงาน</t>
    </r>
    <r>
      <rPr>
        <b/>
        <sz val="14"/>
        <rFont val="Angsana New"/>
        <family val="1"/>
      </rPr>
      <t>(ยกเว้นค่าใช้สอย,ค่าวัสดุและค่าสาธารณูปโภคบางส่วน)</t>
    </r>
  </si>
  <si>
    <r>
      <t xml:space="preserve">                    </t>
    </r>
    <r>
      <rPr>
        <b/>
        <sz val="14"/>
        <rFont val="Angsana New"/>
        <family val="1"/>
      </rPr>
      <t xml:space="preserve"> 2.รายจ่ายอื่นๆ (ทุกงบรายจ่าย)</t>
    </r>
  </si>
  <si>
    <r>
      <t xml:space="preserve">หมายเหตุ      1.รายจ่ายขั้นต่ำ </t>
    </r>
    <r>
      <rPr>
        <sz val="14"/>
        <rFont val="Angsana New"/>
        <family val="1"/>
      </rPr>
      <t>(งบบุคลากร ,งบดำเนินงาน</t>
    </r>
    <r>
      <rPr>
        <b/>
        <sz val="14"/>
        <rFont val="Angsana New"/>
        <family val="1"/>
      </rPr>
      <t>(ยกเว้นค่าใช้สอย,ค่าวัสดุและค่าสาธารณูปโภคบางส่วน)</t>
    </r>
  </si>
  <si>
    <r>
      <t xml:space="preserve">งบรายจ่าย-รายการ
</t>
    </r>
    <r>
      <rPr>
        <b/>
        <sz val="12"/>
        <color rgb="FFC00000"/>
        <rFont val="Angsana New"/>
        <family val="1"/>
      </rPr>
      <t>( จัดลำดับความสำคัญโดยเรียงจากมากไปน้อย 1-10 รายการ )</t>
    </r>
  </si>
  <si>
    <t>เพื่อทดแทนของเดิม (งานสำนักงานเลขา 2 เครื่อง)
หมายเลขครุภัณฑ์ ดังนี้....</t>
  </si>
  <si>
    <t>งบประมาณปี 2569</t>
  </si>
  <si>
    <t>9. แบบแสดงรายละเอียด : กิจกรรมสนับสนุน สำนักบริการทางวิชาการและทดสอบประเมินผล</t>
  </si>
  <si>
    <r>
      <t xml:space="preserve">หมายเหตุ      1.รายจ่ายขั้นต่ำ </t>
    </r>
    <r>
      <rPr>
        <sz val="13"/>
        <rFont val="Angsana New"/>
        <family val="1"/>
      </rPr>
      <t>(งบบุคลากร ,งบดำเนินงาน</t>
    </r>
    <r>
      <rPr>
        <b/>
        <sz val="13"/>
        <rFont val="Angsana New"/>
        <family val="1"/>
      </rPr>
      <t>(ยกเว้นค่าใช้สอย,ค่าวัสดุและค่าสาธารณูปโภคบางส่วน)</t>
    </r>
  </si>
  <si>
    <t xml:space="preserve">      1) ค่าซ่อมแซมครุภัณฑ์</t>
  </si>
  <si>
    <t xml:space="preserve">      2) ค่าจ้างเหมาบริการ</t>
  </si>
  <si>
    <t xml:space="preserve">      3) ค่าใช้สอยอื่น ๆ </t>
  </si>
  <si>
    <t xml:space="preserve"> - เครื่องคอมพิวเตอร์ เครื่อง Printer </t>
  </si>
  <si>
    <t xml:space="preserve"> - เครื่อง Line Printer, เครื่องกระตุกกระดาษ </t>
  </si>
  <si>
    <t xml:space="preserve"> - ส่งจดหมายถึงนักศึกษาให้มาลาออกกรณีนักศึกษารหัสซ้ำซ้อน</t>
  </si>
  <si>
    <t xml:space="preserve"> 1. ค่าบริการไปรษณีย์และขนส่ง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</si>
  <si>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</si>
  <si>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1. งานปรับปรุงพื้นที่และปรับปรุงภูมิทัศน์อาคาร สวป.</t>
  </si>
  <si>
    <t xml:space="preserve"> - (ได้รับจัดสรร ปี 2567)</t>
  </si>
  <si>
    <t xml:space="preserve">   6. อุปกรณ์กระจายสัญญาณไร้สาย (Access Point) ราคาเครื่องละ 5,400 บาท
</t>
  </si>
  <si>
    <t xml:space="preserve">   8. เครื่องสแกนเนอร์สำหรับงานเก็บเอกสารทั่วไป ราคาเครื่องละ 3,200 บาท
</t>
  </si>
  <si>
    <t>เนื่องจากอาคารเก่าคณะรัฐศาสตร์ สร้างตั้งแต่ปี พ.ศ.2548 ทำให้ระบบกันซึม บริเวณพื้นดาดฟ้าและบริเวณหลังคา มีการชำรุด ทำให้เป็นปัญหาขณะที่มีฝนตก ทำให้น้ำฝนซึมลงสู่ห้องต่าง ๆ ทำให้เกิดความเสียหาย จึงมีความจำเป็นต้องปรับปรุงพื้นที่ดังกล่าวให้อยู่ในสภาพที่ดีเหมาะสมกับการปฏิบัติงานให้เกิดประสิทธิภาพ</t>
  </si>
  <si>
    <t>ปี 2569 (งบที่ได้รับจัดสรร)</t>
  </si>
  <si>
    <t>ปี 2570 (คำขอตั้ง)</t>
  </si>
  <si>
    <t>งบประมาณปี 2570</t>
  </si>
  <si>
    <t xml:space="preserve">1. หมึกพิมพ์ สำหรับเครื่องพิมพ์ HP LaserJet P1102W </t>
  </si>
  <si>
    <t xml:space="preserve">  - HP CE285A จำนวน 6 กล่อง ๆ ละ 3,400.-บาท</t>
  </si>
  <si>
    <t>2. เพื่อใช้จัดพิมพ์แผนการควบคุมอัตรากำลังทดแทนของ สวป.</t>
  </si>
  <si>
    <t xml:space="preserve"> 1. เพื่อใช้จัดพิมพ์คำขอตั้งงบประมาณรายจ่ายจากรายได้ประจำปีงบประมาณ</t>
  </si>
  <si>
    <t xml:space="preserve">     หน่วยจัดสอบ</t>
  </si>
  <si>
    <t xml:space="preserve">  - ภาค 1 ตั้งแต่เวลา 16.30-18.30 น. อัตราค่าจ้าง 100.-บาท </t>
  </si>
  <si>
    <t xml:space="preserve">    จำนวน 8 คน ๆ ละ 14 วัน  (100.-บาท x 8 คน x 14 วัน )</t>
  </si>
  <si>
    <t xml:space="preserve">  - ภาค 2 ตั้งแต่เวลา 16.30-18.30 น. อัตราค่าจ้าง 100.-บาท </t>
  </si>
  <si>
    <t>1.การจัดสอบส่วนกลางและภูมิภาค</t>
  </si>
  <si>
    <t xml:space="preserve"> 1.1 จัดที่นั่งสอบ และตรวจสอบความถูกต้อง</t>
  </si>
  <si>
    <t xml:space="preserve"> 1.2 บันทึกข้อมูลในระบบคอมพิวเตอร์ และตรวจสอบความถูกต้อง</t>
  </si>
  <si>
    <t xml:space="preserve"> 1.3 จัดพิมพ์เอกสารการสอบ และตรวจสอบความถูกต้อง</t>
  </si>
  <si>
    <t xml:space="preserve">   2. ตู้เหล็กบานเลื่อนทึบ 3 ชั้น ขนาดไม่น้อยกว่า 3 ฟุต จำนวน 1 ตู้ ๆ ละ 5,700.- บาท</t>
  </si>
  <si>
    <t>ตู้</t>
  </si>
  <si>
    <t xml:space="preserve">  1) เลขที่ สวป.ฝทร.53-กค-009</t>
  </si>
  <si>
    <t xml:space="preserve">   5. เครื่องพิมพ์เลเซอร์ หรือ LED สี ชนิด Network แบบที่ 2 (27 หน้า/นาที)             จำนวน 1 เครื่อง ๆ ละ 27,000.- บาท</t>
  </si>
  <si>
    <t xml:space="preserve">   6. เครื่องคอมพิวเตอร์สำหรับงานประมวลผล แบบที่ 1 (จอแสดงภาพขนาด           ไม่น้อยกว่า 19 นิ้ว) จำนวน 1 เครื่อง ๆ ละ 24,000.- บาท</t>
  </si>
  <si>
    <t xml:space="preserve">   1. เครื่องคอมพิวเตอร์สำหรับงานประมวลผล แบบที่ 2 (จอแสดงภาพขนาด           ไม่น้อยกว่า 19 นิ้ว) จำนวน 4 เครื่อง ๆ ละ 32,000.- บาท </t>
  </si>
  <si>
    <t xml:space="preserve"> - เพื่อสแกนใบรับรองสภาฯ เก็บเป็นฐานข้อมูลในระบบปัจจุบันมีใช้เพียง 1 เครื่อง                        ไม่เพียงพอกับจำนวน นศ. ที่มาใช้บริการ</t>
  </si>
  <si>
    <t xml:space="preserve">   3. เก้าอี้สำนักงาน พนักพิงระดับกลางมีที่ท้าวแขน ปรับระดับได้                             จำนวน  9 ตัว ๆ ละ 3,000.- บาท </t>
  </si>
  <si>
    <t xml:space="preserve">   4. สแกนเนอร์ สำหรับงานเก็บเอกสารระดับศูนย์บริการ แบบที่ 2                            จำนวน 1 เครื่อง ๆ ละ 27,000.- บาท</t>
  </si>
  <si>
    <t xml:space="preserve">   7. เครื่องพิมพ์ Line Matrix Printer ความเร็วในการพิมพ์ไม่น้อยกว่า                           1,000  บรรทัด/นาที จำนวน 1 เครื่อง ๆ ละ 375,000.- บาท </t>
  </si>
  <si>
    <t xml:space="preserve"> - (ได้รับจัดสรร ปี 2568 จำนวน 8 ตัว)                                                                                             - แทนเก้าอี้ที่ชำรุด หมายเลขครุภัณฑ์ ดังนี้                                             </t>
  </si>
  <si>
    <t xml:space="preserve">   หมายเลขครุภัณฑ์ เลขที่ สวป.ปคร.51-com 007</t>
  </si>
  <si>
    <t xml:space="preserve"> - เพื่อทดแทนเครื่องเดิมที่เสีย หมายเลขครุภัณฑ์ เลขที่  สวป.ฝรร. 54-P-001                                   (หน่วยรับสมัคร จำนวน 1 เครื่อง) </t>
  </si>
  <si>
    <t>1. เพื่อทดแทนเครื่องเดิมซึ่งได้ซ่อมหลายครั้ง โดยการนำอะไหล่ชิ้นส่วนของเครื่องอื่น ๆ                ที่ยังใช้งานได้มาประกอบ ปัจจุบันเครื่องคอมพิวเตอร์สำนักงานไม่รองรับกับระบบปฏิบัติการ    Windows และ Microsoft ส่งผลต่อชิ้นงาน และเวลาในการปฏิบัติงาน</t>
  </si>
  <si>
    <t xml:space="preserve">  - ใช้เก็บเอกสารการแต่ละประเภทของการรับสมัครนักศึกษาใหม่ทดแทนตู้เดิมที่เป็นไม้อัด            (หน่วยรับสมัคร)</t>
  </si>
  <si>
    <t xml:space="preserve"> - (ได้รับจัดสรร ปี 2568 จำนวน 2 เครื่อง)                                                                                          - ทดแทนเครื่องเดิมที่ใช้การไม่ได้ จำนวน 4 เครื่อง หมายเลขครุภัณฑ์ ดังนี้....</t>
  </si>
  <si>
    <t xml:space="preserve"> - ทดแทนเครื่องเดิมเนื่องจากเป็นเครื่องรุ่นเก่าอะไหล่ในการซ่อมและหมึกพิมพ์ถูกยกเลิก               การผลิตแล้ว แต่ยังต้องใช้สำหรับพิมพ์เอกสารจัดส่งวุฒิบัตรไปตรวจสอบความถูกต้อง               ยังสถานศึกษา ทั่วประเทศ รวมถึงพิมพ์ที่อยู่สถานศึกษาเพื่อให้หน่วยแนะแนว</t>
  </si>
  <si>
    <t xml:space="preserve">    และประชาสัมพันธ์ใช้สำหรับจัดส่งเอกสารเผยแพร่การสมัครเรียนไปยังสถานศึกษาต่าง ๆ         และพิมพ์บัญชีรหัสนักศึกษา เลขที่ สวป. 1/45/ร/ฝร. (หน่วยตรวจสอบวุฒิบัตร จำนวน 1             เครื่อง)</t>
  </si>
  <si>
    <t>เพื่อทดแทนของเดิมเนื่องจากของเดิมใช้มานานหลายปี และมีความชำรุดเสียหาย                       (งานสำนักงานเลขา 1 เครื่อง)
หมายเลขครุภัณฑ์ ดังนี้....</t>
  </si>
  <si>
    <t>เพื่อเพิ่มประสิทธิภาพในการจัดการเรียนการสอนของคณะรัฐศาสตร์         
( สาขาวิชารัฐศาสตร์ 2 เครื่อง)</t>
  </si>
  <si>
    <t>เพื่อทดแทนของเดิมเนื่องจากมีความชำรุดเสียหาย  (งานสำนักงานเลขา 3 ตัว)
หมายเลขครุภัณฑ์ ดังนี้....</t>
  </si>
  <si>
    <t>เพื่อทดแทนของเดิมและใช้สำหรับการเรียนการสอน ณ อาคารคณะรัฐศาสตร์                                (งานสำนักงานเลขา 5 เครื่อง, สาขาวิชารัฐศาสตร์ 5 เครื่อง) 
หมายเลขครุภัณฑ์ ดังนี้....</t>
  </si>
  <si>
    <t>เพื่อทดแทนของเดิมและใช้สำหรับการเรียนการสอน ณ อาคารคณะรัฐศาสตร์                              (งานสำนักงานเลขา 2 เครื่อง)
หมายเลขครุภัณฑ์ ดังนี้....</t>
  </si>
  <si>
    <t>เพื่อทดแทนของเดิมและใช้สำหรับการเรียนการสอน ณ อาคารคณะรัฐศาสตร์                               ( สาขาวิชารัฐศาสตร์ 2 เครื่อง)
หมายเลขครุภัณฑ์ ดังนี้....</t>
  </si>
  <si>
    <t xml:space="preserve">   2. เครื่องคอมพิวเตอร์ All In One สำหรับสำนักงาน ราคาเครื่องละ 
      17,000 บาท</t>
  </si>
  <si>
    <t xml:space="preserve">   1. เครื่องคอมพิวเตอร์สำหรับประมวลผล แบบที่ 1 (จอแสดงภาพไม่น้อยกว่า
     19 นิ้ว) ราคาเครื่องละ 22,000 บาท</t>
  </si>
  <si>
    <t xml:space="preserve">   3. เครื่องพิมพ์เลเซอร์ หรือ LED ขาวดำ ชนิด Network แบบที่ 1 
      (28 หน้า/นาที) ราคาเครื่องละ 7,900 บาท</t>
  </si>
  <si>
    <t xml:space="preserve">   4. โทรทัศน์ แอลอีดี (LED TV) แบบ Smart TV ระดับความละเอียดจอภาพ         3840x2160 พิกเซล ขนาด 65 นิ้ว ราคาเครื่องละ 27,700 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</si>
</sst>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87" formatCode="_-* #,##0.00_-;\-* #,##0.00_-;_-* &quot;-&quot;??_-;_-@_-"/>
    <numFmt numFmtId="188" formatCode="_-* #,##0_-;\-* #,##0_-;_-* &quot;-&quot;??_-;_-@_-"/>
    <numFmt numFmtId="189" formatCode="_-* #,##0.0000_-;\-* #,##0.0000_-;_-* &quot;-&quot;??_-;_-@_-"/>
  </numFmts>
  <fonts count="16" x14ac:knownFonts="1">
    <font>
      <sz val="10"/>
      <name val="Arial"/>
      <charset val="222"/>
    </font>
    <font>
      <sz val="10"/>
      <name val="Arial"/>
      <family val="2"/>
    </font>
    <font>
      <sz val="8"/>
      <name val="Arial"/>
      <family val="2"/>
    </font>
    <font>
      <b/>
      <sz val="14"/>
      <name val="Angsana New"/>
      <family val="1"/>
    </font>
    <font>
      <sz val="10"/>
      <name val="Angsana New"/>
      <family val="1"/>
    </font>
    <font>
      <sz val="14"/>
      <name val="Angsana New"/>
      <family val="1"/>
    </font>
    <font>
      <b/>
      <sz val="22"/>
      <name val="Angsana New"/>
      <family val="1"/>
    </font>
    <font>
      <b/>
      <sz val="12"/>
      <color rgb="FFC00000"/>
      <name val="Angsana New"/>
      <family val="1"/>
    </font>
    <font>
      <b/>
      <sz val="12"/>
      <name val="Angsana New"/>
      <family val="1"/>
    </font>
    <font>
      <sz val="12"/>
      <name val="Angsana New"/>
      <family val="1"/>
    </font>
    <font>
      <b/>
      <sz val="14"/>
      <color rgb="FFC00000"/>
      <name val="Angsana New"/>
      <family val="1"/>
    </font>
    <font>
      <b/>
      <sz val="20"/>
      <name val="Angsana New"/>
      <family val="1"/>
    </font>
    <font>
      <b/>
      <sz val="10"/>
      <name val="Angsana New"/>
      <family val="1"/>
    </font>
    <font>
      <sz val="13"/>
      <name val="Angsana New"/>
      <family val="1"/>
    </font>
    <font>
      <b/>
      <sz val="13"/>
      <name val="Angsana New"/>
      <family val="1"/>
    </font>
    <font>
      <b/>
      <sz val="18"/>
      <name val="Angsana New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6">
    <xf numFmtId="0" fontId="0" fillId="0" borderId="0"/>
    <xf numFmtId="187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0" fontId="1" fillId="0" borderId="0"/>
  </cellStyleXfs>
  <cellXfs count="261">
    <xf numFmtId="0" fontId="0" fillId="0" borderId="0" xfId="0"/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indent="1"/>
    </xf>
    <xf numFmtId="0" fontId="3" fillId="0" borderId="3" xfId="0" applyFont="1" applyBorder="1" applyAlignment="1">
      <alignment horizontal="center"/>
    </xf>
    <xf numFmtId="188" fontId="5" fillId="0" borderId="16" xfId="1" applyNumberFormat="1" applyFont="1" applyBorder="1"/>
    <xf numFmtId="188" fontId="5" fillId="0" borderId="16" xfId="1" applyNumberFormat="1" applyFont="1" applyBorder="1" applyAlignment="1">
      <alignment horizontal="center"/>
    </xf>
    <xf numFmtId="0" fontId="5" fillId="0" borderId="3" xfId="0" applyFont="1" applyBorder="1" applyAlignment="1">
      <alignment horizontal="left" vertical="top" wrapText="1"/>
    </xf>
    <xf numFmtId="188" fontId="5" fillId="0" borderId="3" xfId="1" applyNumberFormat="1" applyFont="1" applyBorder="1"/>
    <xf numFmtId="188" fontId="5" fillId="0" borderId="3" xfId="1" applyNumberFormat="1" applyFont="1" applyBorder="1" applyAlignment="1">
      <alignment horizontal="right"/>
    </xf>
    <xf numFmtId="188" fontId="5" fillId="0" borderId="3" xfId="1" applyNumberFormat="1" applyFont="1" applyBorder="1" applyAlignment="1">
      <alignment horizontal="center"/>
    </xf>
    <xf numFmtId="188" fontId="5" fillId="0" borderId="13" xfId="1" applyNumberFormat="1" applyFont="1" applyBorder="1" applyAlignment="1">
      <alignment horizontal="left"/>
    </xf>
    <xf numFmtId="188" fontId="5" fillId="0" borderId="5" xfId="1" applyNumberFormat="1" applyFont="1" applyBorder="1" applyAlignment="1"/>
    <xf numFmtId="188" fontId="5" fillId="0" borderId="3" xfId="1" applyNumberFormat="1" applyFont="1" applyBorder="1" applyAlignment="1">
      <alignment horizontal="left"/>
    </xf>
    <xf numFmtId="0" fontId="5" fillId="0" borderId="0" xfId="0" applyFont="1" applyAlignment="1">
      <alignment horizontal="left" vertical="top" wrapText="1"/>
    </xf>
    <xf numFmtId="188" fontId="5" fillId="0" borderId="0" xfId="1" applyNumberFormat="1" applyFont="1" applyBorder="1"/>
    <xf numFmtId="188" fontId="5" fillId="0" borderId="0" xfId="1" applyNumberFormat="1" applyFont="1" applyBorder="1" applyAlignment="1">
      <alignment horizontal="center"/>
    </xf>
    <xf numFmtId="188" fontId="5" fillId="0" borderId="0" xfId="1" applyNumberFormat="1" applyFont="1" applyBorder="1" applyAlignment="1">
      <alignment horizontal="left"/>
    </xf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vertical="center"/>
    </xf>
    <xf numFmtId="0" fontId="3" fillId="0" borderId="15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3" fillId="0" borderId="10" xfId="0" applyFont="1" applyBorder="1" applyAlignment="1">
      <alignment horizontal="left" indent="1"/>
    </xf>
    <xf numFmtId="0" fontId="3" fillId="0" borderId="10" xfId="0" applyFont="1" applyBorder="1" applyAlignment="1">
      <alignment horizontal="center"/>
    </xf>
    <xf numFmtId="188" fontId="3" fillId="0" borderId="10" xfId="0" applyNumberFormat="1" applyFont="1" applyBorder="1" applyAlignment="1">
      <alignment horizontal="center"/>
    </xf>
    <xf numFmtId="188" fontId="3" fillId="0" borderId="9" xfId="1" applyNumberFormat="1" applyFont="1" applyBorder="1" applyAlignment="1">
      <alignment horizontal="center"/>
    </xf>
    <xf numFmtId="188" fontId="3" fillId="0" borderId="9" xfId="1" applyNumberFormat="1" applyFont="1" applyBorder="1" applyAlignment="1">
      <alignment horizontal="left"/>
    </xf>
    <xf numFmtId="0" fontId="3" fillId="0" borderId="16" xfId="0" applyFont="1" applyBorder="1" applyAlignment="1">
      <alignment horizontal="left" vertical="top" wrapText="1" indent="1"/>
    </xf>
    <xf numFmtId="0" fontId="5" fillId="0" borderId="25" xfId="0" applyFont="1" applyBorder="1" applyAlignment="1">
      <alignment horizontal="center"/>
    </xf>
    <xf numFmtId="189" fontId="3" fillId="0" borderId="25" xfId="0" applyNumberFormat="1" applyFont="1" applyBorder="1" applyAlignment="1">
      <alignment horizontal="center"/>
    </xf>
    <xf numFmtId="188" fontId="3" fillId="0" borderId="16" xfId="1" applyNumberFormat="1" applyFont="1" applyBorder="1" applyAlignment="1">
      <alignment horizontal="center"/>
    </xf>
    <xf numFmtId="189" fontId="3" fillId="0" borderId="16" xfId="1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top" wrapText="1"/>
    </xf>
    <xf numFmtId="188" fontId="5" fillId="0" borderId="3" xfId="1" applyNumberFormat="1" applyFont="1" applyBorder="1" applyAlignment="1">
      <alignment horizontal="center" vertical="top"/>
    </xf>
    <xf numFmtId="1" fontId="5" fillId="0" borderId="3" xfId="1" applyNumberFormat="1" applyFont="1" applyBorder="1" applyAlignment="1">
      <alignment horizontal="center" vertical="top"/>
    </xf>
    <xf numFmtId="188" fontId="5" fillId="0" borderId="3" xfId="1" applyNumberFormat="1" applyFont="1" applyBorder="1" applyAlignment="1">
      <alignment vertical="top"/>
    </xf>
    <xf numFmtId="188" fontId="9" fillId="0" borderId="3" xfId="1" applyNumberFormat="1" applyFont="1" applyBorder="1" applyAlignment="1">
      <alignment horizontal="left" vertical="top" wrapText="1"/>
    </xf>
    <xf numFmtId="1" fontId="5" fillId="0" borderId="3" xfId="0" applyNumberFormat="1" applyFont="1" applyBorder="1" applyAlignment="1">
      <alignment horizontal="center" vertical="top"/>
    </xf>
    <xf numFmtId="1" fontId="5" fillId="0" borderId="3" xfId="1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188" fontId="5" fillId="0" borderId="3" xfId="1" applyNumberFormat="1" applyFont="1" applyBorder="1" applyAlignment="1"/>
    <xf numFmtId="0" fontId="3" fillId="0" borderId="3" xfId="0" applyFont="1" applyBorder="1" applyAlignment="1">
      <alignment horizontal="left" vertical="top" wrapText="1" indent="1"/>
    </xf>
    <xf numFmtId="188" fontId="3" fillId="0" borderId="3" xfId="1" applyNumberFormat="1" applyFont="1" applyBorder="1"/>
    <xf numFmtId="188" fontId="3" fillId="0" borderId="3" xfId="1" applyNumberFormat="1" applyFont="1" applyBorder="1" applyAlignment="1">
      <alignment horizontal="left"/>
    </xf>
    <xf numFmtId="0" fontId="5" fillId="0" borderId="16" xfId="0" applyFont="1" applyBorder="1" applyAlignment="1">
      <alignment horizontal="left" vertical="top" wrapText="1"/>
    </xf>
    <xf numFmtId="188" fontId="5" fillId="0" borderId="16" xfId="1" applyNumberFormat="1" applyFont="1" applyBorder="1" applyAlignment="1">
      <alignment horizontal="center" vertical="top"/>
    </xf>
    <xf numFmtId="188" fontId="5" fillId="0" borderId="16" xfId="1" applyNumberFormat="1" applyFont="1" applyBorder="1" applyAlignment="1">
      <alignment vertical="top"/>
    </xf>
    <xf numFmtId="49" fontId="5" fillId="0" borderId="16" xfId="1" applyNumberFormat="1" applyFont="1" applyBorder="1" applyAlignment="1">
      <alignment horizontal="left" vertical="top" wrapText="1"/>
    </xf>
    <xf numFmtId="0" fontId="10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3" fillId="0" borderId="25" xfId="0" applyFont="1" applyBorder="1" applyAlignment="1">
      <alignment horizontal="center"/>
    </xf>
    <xf numFmtId="1" fontId="3" fillId="0" borderId="16" xfId="1" applyNumberFormat="1" applyFont="1" applyBorder="1" applyAlignment="1">
      <alignment horizontal="center"/>
    </xf>
    <xf numFmtId="0" fontId="12" fillId="0" borderId="0" xfId="0" applyFont="1"/>
    <xf numFmtId="0" fontId="4" fillId="0" borderId="0" xfId="0" applyFont="1" applyAlignment="1">
      <alignment vertical="top"/>
    </xf>
    <xf numFmtId="188" fontId="13" fillId="0" borderId="22" xfId="1" applyNumberFormat="1" applyFont="1" applyBorder="1"/>
    <xf numFmtId="188" fontId="13" fillId="0" borderId="23" xfId="1" applyNumberFormat="1" applyFont="1" applyBorder="1"/>
    <xf numFmtId="0" fontId="13" fillId="0" borderId="3" xfId="0" applyFont="1" applyBorder="1" applyAlignment="1">
      <alignment horizontal="left" vertical="top" wrapText="1"/>
    </xf>
    <xf numFmtId="188" fontId="13" fillId="0" borderId="3" xfId="1" applyNumberFormat="1" applyFont="1" applyBorder="1" applyAlignment="1">
      <alignment horizontal="center"/>
    </xf>
    <xf numFmtId="188" fontId="13" fillId="0" borderId="3" xfId="1" applyNumberFormat="1" applyFont="1" applyBorder="1"/>
    <xf numFmtId="188" fontId="13" fillId="0" borderId="16" xfId="1" applyNumberFormat="1" applyFont="1" applyBorder="1"/>
    <xf numFmtId="188" fontId="13" fillId="0" borderId="22" xfId="1" applyNumberFormat="1" applyFont="1" applyBorder="1" applyAlignment="1">
      <alignment horizontal="center"/>
    </xf>
    <xf numFmtId="188" fontId="13" fillId="0" borderId="26" xfId="1" applyNumberFormat="1" applyFont="1" applyBorder="1" applyAlignment="1">
      <alignment horizontal="right"/>
    </xf>
    <xf numFmtId="188" fontId="14" fillId="0" borderId="30" xfId="1" applyNumberFormat="1" applyFont="1" applyBorder="1" applyAlignment="1">
      <alignment horizontal="center"/>
    </xf>
    <xf numFmtId="188" fontId="14" fillId="0" borderId="31" xfId="1" applyNumberFormat="1" applyFont="1" applyBorder="1" applyAlignment="1">
      <alignment horizontal="center"/>
    </xf>
    <xf numFmtId="188" fontId="13" fillId="0" borderId="3" xfId="1" applyNumberFormat="1" applyFont="1" applyBorder="1" applyAlignment="1">
      <alignment horizontal="right"/>
    </xf>
    <xf numFmtId="188" fontId="14" fillId="0" borderId="11" xfId="1" applyNumberFormat="1" applyFont="1" applyBorder="1" applyAlignment="1">
      <alignment horizontal="center"/>
    </xf>
    <xf numFmtId="188" fontId="14" fillId="0" borderId="12" xfId="1" applyNumberFormat="1" applyFont="1" applyBorder="1" applyAlignment="1">
      <alignment horizontal="center"/>
    </xf>
    <xf numFmtId="188" fontId="14" fillId="0" borderId="3" xfId="1" applyNumberFormat="1" applyFont="1" applyBorder="1" applyAlignment="1">
      <alignment horizontal="center"/>
    </xf>
    <xf numFmtId="188" fontId="13" fillId="0" borderId="3" xfId="1" applyNumberFormat="1" applyFont="1" applyBorder="1" applyAlignment="1">
      <alignment horizontal="left"/>
    </xf>
    <xf numFmtId="188" fontId="14" fillId="0" borderId="1" xfId="1" applyNumberFormat="1" applyFont="1" applyBorder="1" applyAlignment="1">
      <alignment horizontal="center"/>
    </xf>
    <xf numFmtId="188" fontId="13" fillId="0" borderId="5" xfId="1" applyNumberFormat="1" applyFont="1" applyBorder="1" applyAlignment="1">
      <alignment horizontal="left"/>
    </xf>
    <xf numFmtId="188" fontId="13" fillId="0" borderId="13" xfId="1" applyNumberFormat="1" applyFont="1" applyBorder="1" applyAlignment="1">
      <alignment horizontal="left"/>
    </xf>
    <xf numFmtId="0" fontId="13" fillId="0" borderId="3" xfId="0" applyFont="1" applyBorder="1" applyAlignment="1">
      <alignment horizontal="center" vertical="top" wrapText="1"/>
    </xf>
    <xf numFmtId="188" fontId="13" fillId="0" borderId="3" xfId="1" applyNumberFormat="1" applyFont="1" applyBorder="1" applyAlignment="1">
      <alignment horizontal="center" vertical="top"/>
    </xf>
    <xf numFmtId="1" fontId="13" fillId="0" borderId="3" xfId="1" applyNumberFormat="1" applyFont="1" applyBorder="1" applyAlignment="1">
      <alignment horizontal="center" vertical="top"/>
    </xf>
    <xf numFmtId="188" fontId="13" fillId="0" borderId="3" xfId="1" applyNumberFormat="1" applyFont="1" applyBorder="1" applyAlignment="1">
      <alignment vertical="top"/>
    </xf>
    <xf numFmtId="1" fontId="13" fillId="0" borderId="3" xfId="0" applyNumberFormat="1" applyFont="1" applyBorder="1" applyAlignment="1">
      <alignment horizontal="center" vertical="top"/>
    </xf>
    <xf numFmtId="1" fontId="13" fillId="0" borderId="3" xfId="1" applyNumberFormat="1" applyFont="1" applyBorder="1" applyAlignment="1">
      <alignment horizontal="center"/>
    </xf>
    <xf numFmtId="0" fontId="13" fillId="0" borderId="3" xfId="0" applyFont="1" applyBorder="1" applyAlignment="1">
      <alignment horizontal="left" vertical="top"/>
    </xf>
    <xf numFmtId="0" fontId="13" fillId="0" borderId="3" xfId="0" applyFont="1" applyBorder="1" applyAlignment="1">
      <alignment horizontal="center" vertical="top"/>
    </xf>
    <xf numFmtId="188" fontId="13" fillId="0" borderId="3" xfId="1" applyNumberFormat="1" applyFont="1" applyBorder="1" applyAlignment="1"/>
    <xf numFmtId="188" fontId="13" fillId="0" borderId="3" xfId="1" applyNumberFormat="1" applyFont="1" applyBorder="1" applyAlignment="1">
      <alignment horizontal="left" vertical="top"/>
    </xf>
    <xf numFmtId="0" fontId="13" fillId="0" borderId="22" xfId="0" applyFont="1" applyBorder="1"/>
    <xf numFmtId="188" fontId="13" fillId="0" borderId="1" xfId="1" applyNumberFormat="1" applyFont="1" applyBorder="1"/>
    <xf numFmtId="0" fontId="13" fillId="0" borderId="22" xfId="0" applyFont="1" applyBorder="1" applyAlignment="1">
      <alignment vertical="top" wrapText="1"/>
    </xf>
    <xf numFmtId="188" fontId="13" fillId="0" borderId="22" xfId="1" applyNumberFormat="1" applyFont="1" applyBorder="1" applyAlignment="1">
      <alignment horizontal="right"/>
    </xf>
    <xf numFmtId="188" fontId="14" fillId="0" borderId="22" xfId="1" applyNumberFormat="1" applyFont="1" applyBorder="1" applyAlignment="1">
      <alignment horizontal="center"/>
    </xf>
    <xf numFmtId="0" fontId="13" fillId="0" borderId="22" xfId="0" applyFont="1" applyBorder="1" applyAlignment="1">
      <alignment horizontal="left" vertical="top" wrapText="1"/>
    </xf>
    <xf numFmtId="188" fontId="14" fillId="0" borderId="24" xfId="1" applyNumberFormat="1" applyFont="1" applyBorder="1" applyAlignment="1">
      <alignment horizontal="center"/>
    </xf>
    <xf numFmtId="188" fontId="14" fillId="0" borderId="27" xfId="1" applyNumberFormat="1" applyFont="1" applyBorder="1" applyAlignment="1">
      <alignment horizontal="center"/>
    </xf>
    <xf numFmtId="188" fontId="13" fillId="0" borderId="27" xfId="1" applyNumberFormat="1" applyFont="1" applyBorder="1" applyAlignment="1"/>
    <xf numFmtId="188" fontId="13" fillId="0" borderId="27" xfId="1" applyNumberFormat="1" applyFont="1" applyBorder="1" applyAlignment="1">
      <alignment horizontal="left"/>
    </xf>
    <xf numFmtId="0" fontId="13" fillId="0" borderId="24" xfId="0" applyFont="1" applyBorder="1" applyAlignment="1">
      <alignment horizontal="left" vertical="top" wrapText="1"/>
    </xf>
    <xf numFmtId="0" fontId="13" fillId="0" borderId="27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16" xfId="0" applyFont="1" applyBorder="1" applyAlignment="1">
      <alignment horizontal="left" vertical="top" wrapText="1"/>
    </xf>
    <xf numFmtId="0" fontId="13" fillId="0" borderId="16" xfId="0" applyFont="1" applyBorder="1" applyAlignment="1">
      <alignment horizontal="center" vertical="top" wrapText="1"/>
    </xf>
    <xf numFmtId="0" fontId="13" fillId="0" borderId="0" xfId="0" applyFont="1"/>
    <xf numFmtId="0" fontId="14" fillId="0" borderId="3" xfId="0" applyFont="1" applyBorder="1" applyAlignment="1">
      <alignment horizontal="center"/>
    </xf>
    <xf numFmtId="3" fontId="13" fillId="0" borderId="22" xfId="2" applyNumberFormat="1" applyFont="1" applyFill="1" applyBorder="1"/>
    <xf numFmtId="0" fontId="14" fillId="0" borderId="0" xfId="0" applyFont="1"/>
    <xf numFmtId="188" fontId="13" fillId="0" borderId="1" xfId="1" applyNumberFormat="1" applyFont="1" applyBorder="1" applyAlignment="1">
      <alignment horizontal="right"/>
    </xf>
    <xf numFmtId="188" fontId="14" fillId="0" borderId="7" xfId="1" applyNumberFormat="1" applyFont="1" applyBorder="1" applyAlignment="1">
      <alignment horizontal="center"/>
    </xf>
    <xf numFmtId="188" fontId="14" fillId="0" borderId="8" xfId="1" applyNumberFormat="1" applyFont="1" applyBorder="1" applyAlignment="1">
      <alignment horizontal="center"/>
    </xf>
    <xf numFmtId="188" fontId="14" fillId="0" borderId="9" xfId="1" applyNumberFormat="1" applyFont="1" applyBorder="1" applyAlignment="1">
      <alignment horizontal="center"/>
    </xf>
    <xf numFmtId="0" fontId="13" fillId="2" borderId="22" xfId="0" applyFont="1" applyFill="1" applyBorder="1"/>
    <xf numFmtId="3" fontId="13" fillId="2" borderId="22" xfId="2" applyNumberFormat="1" applyFont="1" applyFill="1" applyBorder="1"/>
    <xf numFmtId="3" fontId="13" fillId="0" borderId="22" xfId="3" applyNumberFormat="1" applyFont="1" applyFill="1" applyBorder="1"/>
    <xf numFmtId="0" fontId="13" fillId="0" borderId="23" xfId="0" applyFont="1" applyBorder="1"/>
    <xf numFmtId="0" fontId="13" fillId="0" borderId="23" xfId="0" applyFont="1" applyBorder="1" applyAlignment="1">
      <alignment vertical="top" wrapText="1"/>
    </xf>
    <xf numFmtId="3" fontId="13" fillId="0" borderId="23" xfId="2" applyNumberFormat="1" applyFont="1" applyFill="1" applyBorder="1" applyAlignment="1">
      <alignment horizontal="right"/>
    </xf>
    <xf numFmtId="0" fontId="13" fillId="0" borderId="23" xfId="0" quotePrefix="1" applyFont="1" applyBorder="1"/>
    <xf numFmtId="188" fontId="13" fillId="0" borderId="23" xfId="1" applyNumberFormat="1" applyFont="1" applyBorder="1" applyAlignment="1"/>
    <xf numFmtId="0" fontId="13" fillId="0" borderId="24" xfId="0" applyFont="1" applyBorder="1" applyAlignment="1">
      <alignment vertical="top" wrapText="1"/>
    </xf>
    <xf numFmtId="0" fontId="13" fillId="0" borderId="27" xfId="0" applyFont="1" applyBorder="1" applyAlignment="1">
      <alignment vertical="top" wrapText="1"/>
    </xf>
    <xf numFmtId="0" fontId="13" fillId="0" borderId="2" xfId="0" applyFont="1" applyBorder="1" applyAlignment="1">
      <alignment vertical="top" wrapText="1"/>
    </xf>
    <xf numFmtId="0" fontId="13" fillId="0" borderId="29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188" fontId="13" fillId="0" borderId="24" xfId="1" applyNumberFormat="1" applyFont="1" applyBorder="1" applyAlignment="1"/>
    <xf numFmtId="0" fontId="13" fillId="2" borderId="24" xfId="0" applyFont="1" applyFill="1" applyBorder="1" applyAlignment="1">
      <alignment horizontal="left"/>
    </xf>
    <xf numFmtId="188" fontId="13" fillId="0" borderId="24" xfId="1" applyNumberFormat="1" applyFont="1" applyBorder="1" applyAlignment="1">
      <alignment horizontal="left"/>
    </xf>
    <xf numFmtId="188" fontId="13" fillId="0" borderId="16" xfId="1" applyNumberFormat="1" applyFont="1" applyBorder="1" applyAlignment="1">
      <alignment horizontal="center" vertical="top"/>
    </xf>
    <xf numFmtId="0" fontId="13" fillId="0" borderId="15" xfId="0" applyFont="1" applyBorder="1" applyAlignment="1">
      <alignment horizontal="left" vertical="top" wrapText="1"/>
    </xf>
    <xf numFmtId="0" fontId="13" fillId="0" borderId="15" xfId="0" applyFont="1" applyBorder="1" applyAlignment="1">
      <alignment horizontal="center" vertical="top" wrapText="1"/>
    </xf>
    <xf numFmtId="188" fontId="13" fillId="0" borderId="15" xfId="1" applyNumberFormat="1" applyFont="1" applyBorder="1" applyAlignment="1">
      <alignment horizontal="center" vertical="top"/>
    </xf>
    <xf numFmtId="1" fontId="13" fillId="0" borderId="15" xfId="0" applyNumberFormat="1" applyFont="1" applyBorder="1" applyAlignment="1">
      <alignment horizontal="center" vertical="top"/>
    </xf>
    <xf numFmtId="188" fontId="13" fillId="0" borderId="15" xfId="1" applyNumberFormat="1" applyFont="1" applyBorder="1" applyAlignment="1">
      <alignment vertical="top"/>
    </xf>
    <xf numFmtId="0" fontId="13" fillId="0" borderId="1" xfId="0" applyFont="1" applyBorder="1" applyAlignment="1">
      <alignment horizontal="left" vertical="top" wrapText="1"/>
    </xf>
    <xf numFmtId="1" fontId="13" fillId="0" borderId="16" xfId="1" applyNumberFormat="1" applyFont="1" applyBorder="1" applyAlignment="1">
      <alignment horizontal="center" vertical="top"/>
    </xf>
    <xf numFmtId="188" fontId="13" fillId="0" borderId="16" xfId="1" applyNumberFormat="1" applyFont="1" applyBorder="1" applyAlignment="1">
      <alignment vertical="top"/>
    </xf>
    <xf numFmtId="188" fontId="13" fillId="0" borderId="3" xfId="4" applyNumberFormat="1" applyFont="1" applyBorder="1" applyAlignment="1">
      <alignment vertical="top"/>
    </xf>
    <xf numFmtId="188" fontId="14" fillId="0" borderId="1" xfId="1" applyNumberFormat="1" applyFont="1" applyBorder="1" applyAlignment="1">
      <alignment horizontal="right"/>
    </xf>
    <xf numFmtId="188" fontId="14" fillId="0" borderId="22" xfId="1" applyNumberFormat="1" applyFont="1" applyBorder="1"/>
    <xf numFmtId="0" fontId="13" fillId="0" borderId="13" xfId="0" applyFont="1" applyBorder="1" applyAlignment="1">
      <alignment horizontal="center" vertical="top" wrapText="1"/>
    </xf>
    <xf numFmtId="0" fontId="13" fillId="0" borderId="16" xfId="1" applyNumberFormat="1" applyFont="1" applyBorder="1" applyAlignment="1">
      <alignment horizontal="left" vertical="top" wrapText="1"/>
    </xf>
    <xf numFmtId="188" fontId="13" fillId="0" borderId="16" xfId="4" applyNumberFormat="1" applyFont="1" applyBorder="1" applyAlignment="1">
      <alignment vertical="top"/>
    </xf>
    <xf numFmtId="1" fontId="13" fillId="0" borderId="15" xfId="1" applyNumberFormat="1" applyFont="1" applyBorder="1" applyAlignment="1">
      <alignment horizontal="center" vertical="top"/>
    </xf>
    <xf numFmtId="188" fontId="13" fillId="0" borderId="15" xfId="4" applyNumberFormat="1" applyFont="1" applyBorder="1" applyAlignment="1">
      <alignment vertical="top"/>
    </xf>
    <xf numFmtId="0" fontId="13" fillId="0" borderId="1" xfId="0" applyFont="1" applyBorder="1" applyAlignment="1">
      <alignment horizontal="center" vertical="top" wrapText="1"/>
    </xf>
    <xf numFmtId="188" fontId="13" fillId="0" borderId="1" xfId="1" applyNumberFormat="1" applyFont="1" applyBorder="1" applyAlignment="1">
      <alignment horizontal="center" vertical="top"/>
    </xf>
    <xf numFmtId="1" fontId="13" fillId="0" borderId="1" xfId="1" applyNumberFormat="1" applyFont="1" applyBorder="1" applyAlignment="1">
      <alignment horizontal="center" vertical="top"/>
    </xf>
    <xf numFmtId="188" fontId="13" fillId="0" borderId="1" xfId="4" applyNumberFormat="1" applyFont="1" applyBorder="1" applyAlignment="1">
      <alignment vertical="top"/>
    </xf>
    <xf numFmtId="0" fontId="14" fillId="0" borderId="22" xfId="0" applyFont="1" applyBorder="1"/>
    <xf numFmtId="3" fontId="13" fillId="0" borderId="22" xfId="0" applyNumberFormat="1" applyFont="1" applyBorder="1" applyAlignment="1">
      <alignment horizontal="right"/>
    </xf>
    <xf numFmtId="188" fontId="13" fillId="0" borderId="22" xfId="4" applyNumberFormat="1" applyFont="1" applyBorder="1" applyAlignment="1">
      <alignment horizontal="right" vertical="top"/>
    </xf>
    <xf numFmtId="188" fontId="13" fillId="0" borderId="22" xfId="4" applyNumberFormat="1" applyFont="1" applyBorder="1" applyAlignment="1">
      <alignment vertical="top"/>
    </xf>
    <xf numFmtId="0" fontId="13" fillId="0" borderId="35" xfId="0" applyFont="1" applyBorder="1"/>
    <xf numFmtId="0" fontId="13" fillId="0" borderId="36" xfId="0" applyFont="1" applyBorder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9" fillId="0" borderId="0" xfId="0" applyFont="1"/>
    <xf numFmtId="0" fontId="13" fillId="0" borderId="13" xfId="0" applyFont="1" applyBorder="1" applyAlignment="1">
      <alignment horizontal="left" vertical="top" wrapText="1"/>
    </xf>
    <xf numFmtId="0" fontId="13" fillId="0" borderId="14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188" fontId="5" fillId="0" borderId="13" xfId="1" applyNumberFormat="1" applyFont="1" applyBorder="1" applyAlignment="1">
      <alignment horizontal="center"/>
    </xf>
    <xf numFmtId="188" fontId="5" fillId="0" borderId="5" xfId="1" applyNumberFormat="1" applyFont="1" applyBorder="1" applyAlignment="1">
      <alignment horizontal="center"/>
    </xf>
    <xf numFmtId="188" fontId="5" fillId="0" borderId="13" xfId="1" applyNumberFormat="1" applyFont="1" applyBorder="1" applyAlignment="1">
      <alignment horizontal="left"/>
    </xf>
    <xf numFmtId="188" fontId="5" fillId="0" borderId="5" xfId="1" applyNumberFormat="1" applyFont="1" applyBorder="1" applyAlignment="1">
      <alignment horizontal="left"/>
    </xf>
    <xf numFmtId="188" fontId="13" fillId="0" borderId="23" xfId="1" applyNumberFormat="1" applyFont="1" applyBorder="1" applyAlignment="1">
      <alignment horizontal="center"/>
    </xf>
    <xf numFmtId="0" fontId="14" fillId="0" borderId="0" xfId="0" applyFont="1" applyAlignment="1">
      <alignment horizontal="left" indent="1"/>
    </xf>
    <xf numFmtId="0" fontId="14" fillId="0" borderId="22" xfId="0" applyFont="1" applyBorder="1" applyAlignment="1">
      <alignment horizontal="left" vertical="top" wrapText="1" indent="1"/>
    </xf>
    <xf numFmtId="0" fontId="14" fillId="0" borderId="22" xfId="0" applyFont="1" applyBorder="1" applyAlignment="1">
      <alignment horizontal="left" vertical="top" wrapText="1"/>
    </xf>
    <xf numFmtId="188" fontId="13" fillId="0" borderId="24" xfId="1" applyNumberFormat="1" applyFont="1" applyBorder="1" applyAlignment="1">
      <alignment horizontal="center"/>
    </xf>
    <xf numFmtId="188" fontId="13" fillId="0" borderId="27" xfId="1" applyNumberFormat="1" applyFont="1" applyBorder="1" applyAlignment="1">
      <alignment horizontal="center"/>
    </xf>
    <xf numFmtId="188" fontId="13" fillId="0" borderId="22" xfId="1" applyNumberFormat="1" applyFont="1" applyBorder="1" applyAlignment="1">
      <alignment horizontal="center"/>
    </xf>
    <xf numFmtId="188" fontId="14" fillId="0" borderId="22" xfId="1" applyNumberFormat="1" applyFont="1" applyBorder="1" applyAlignment="1">
      <alignment horizontal="center"/>
    </xf>
    <xf numFmtId="188" fontId="14" fillId="0" borderId="10" xfId="1" applyNumberFormat="1" applyFont="1" applyBorder="1" applyAlignment="1">
      <alignment horizontal="left"/>
    </xf>
    <xf numFmtId="188" fontId="14" fillId="0" borderId="33" xfId="1" applyNumberFormat="1" applyFont="1" applyBorder="1" applyAlignment="1">
      <alignment horizontal="left"/>
    </xf>
    <xf numFmtId="0" fontId="14" fillId="0" borderId="1" xfId="0" applyFont="1" applyBorder="1" applyAlignment="1">
      <alignment horizontal="left" vertical="top" wrapText="1" indent="1"/>
    </xf>
    <xf numFmtId="188" fontId="13" fillId="0" borderId="1" xfId="1" applyNumberFormat="1" applyFont="1" applyBorder="1" applyAlignment="1">
      <alignment horizontal="center"/>
    </xf>
    <xf numFmtId="0" fontId="14" fillId="0" borderId="10" xfId="0" applyFont="1" applyBorder="1" applyAlignment="1">
      <alignment horizontal="left" indent="1"/>
    </xf>
    <xf numFmtId="0" fontId="14" fillId="0" borderId="32" xfId="0" applyFont="1" applyBorder="1" applyAlignment="1">
      <alignment horizontal="left" indent="1"/>
    </xf>
    <xf numFmtId="0" fontId="14" fillId="0" borderId="33" xfId="0" applyFont="1" applyBorder="1" applyAlignment="1">
      <alignment horizontal="left" indent="1"/>
    </xf>
    <xf numFmtId="188" fontId="14" fillId="0" borderId="10" xfId="1" applyNumberFormat="1" applyFont="1" applyBorder="1" applyAlignment="1">
      <alignment horizontal="center"/>
    </xf>
    <xf numFmtId="188" fontId="14" fillId="0" borderId="33" xfId="1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2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188" fontId="13" fillId="0" borderId="16" xfId="1" applyNumberFormat="1" applyFont="1" applyBorder="1" applyAlignment="1">
      <alignment horizontal="center"/>
    </xf>
    <xf numFmtId="188" fontId="13" fillId="0" borderId="3" xfId="1" applyNumberFormat="1" applyFont="1" applyBorder="1" applyAlignment="1">
      <alignment horizontal="center"/>
    </xf>
    <xf numFmtId="188" fontId="13" fillId="0" borderId="3" xfId="1" applyNumberFormat="1" applyFont="1" applyBorder="1" applyAlignment="1">
      <alignment horizontal="left"/>
    </xf>
    <xf numFmtId="0" fontId="3" fillId="0" borderId="0" xfId="0" applyFont="1" applyAlignment="1">
      <alignment horizontal="center"/>
    </xf>
    <xf numFmtId="0" fontId="13" fillId="0" borderId="3" xfId="0" applyFont="1" applyBorder="1" applyAlignment="1">
      <alignment horizontal="left" vertical="top" wrapText="1"/>
    </xf>
    <xf numFmtId="188" fontId="13" fillId="0" borderId="13" xfId="1" applyNumberFormat="1" applyFont="1" applyBorder="1" applyAlignment="1">
      <alignment horizontal="center"/>
    </xf>
    <xf numFmtId="188" fontId="13" fillId="0" borderId="5" xfId="1" applyNumberFormat="1" applyFont="1" applyBorder="1" applyAlignment="1">
      <alignment horizontal="center"/>
    </xf>
    <xf numFmtId="188" fontId="13" fillId="0" borderId="15" xfId="1" applyNumberFormat="1" applyFont="1" applyBorder="1" applyAlignment="1">
      <alignment horizontal="left"/>
    </xf>
    <xf numFmtId="188" fontId="13" fillId="0" borderId="8" xfId="1" applyNumberFormat="1" applyFont="1" applyBorder="1" applyAlignment="1">
      <alignment horizontal="left"/>
    </xf>
    <xf numFmtId="188" fontId="13" fillId="0" borderId="16" xfId="1" applyNumberFormat="1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6" xfId="0" applyFont="1" applyBorder="1" applyAlignment="1">
      <alignment horizontal="left" inden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left" vertical="top" wrapText="1" indent="1"/>
    </xf>
    <xf numFmtId="0" fontId="13" fillId="0" borderId="14" xfId="0" applyFont="1" applyBorder="1" applyAlignment="1">
      <alignment horizontal="left" vertical="top" wrapText="1" indent="1"/>
    </xf>
    <xf numFmtId="0" fontId="13" fillId="0" borderId="5" xfId="0" applyFont="1" applyBorder="1" applyAlignment="1">
      <alignment horizontal="left" vertical="top" wrapText="1" indent="1"/>
    </xf>
    <xf numFmtId="188" fontId="3" fillId="0" borderId="25" xfId="1" applyNumberFormat="1" applyFont="1" applyBorder="1" applyAlignment="1">
      <alignment horizontal="center"/>
    </xf>
    <xf numFmtId="188" fontId="3" fillId="0" borderId="21" xfId="1" applyNumberFormat="1" applyFont="1" applyBorder="1" applyAlignment="1">
      <alignment horizontal="center"/>
    </xf>
    <xf numFmtId="188" fontId="3" fillId="0" borderId="18" xfId="1" applyNumberFormat="1" applyFont="1" applyBorder="1" applyAlignment="1">
      <alignment horizontal="center"/>
    </xf>
    <xf numFmtId="188" fontId="3" fillId="0" borderId="20" xfId="1" applyNumberFormat="1" applyFont="1" applyBorder="1" applyAlignment="1">
      <alignment horizontal="center"/>
    </xf>
    <xf numFmtId="0" fontId="13" fillId="0" borderId="30" xfId="0" applyFont="1" applyBorder="1" applyAlignment="1">
      <alignment horizontal="left" vertical="top" wrapText="1" indent="1"/>
    </xf>
    <xf numFmtId="0" fontId="13" fillId="0" borderId="34" xfId="0" applyFont="1" applyBorder="1" applyAlignment="1">
      <alignment horizontal="left" vertical="top" wrapText="1" indent="1"/>
    </xf>
    <xf numFmtId="0" fontId="13" fillId="0" borderId="31" xfId="0" applyFont="1" applyBorder="1" applyAlignment="1">
      <alignment horizontal="left" vertical="top" wrapText="1" indent="1"/>
    </xf>
    <xf numFmtId="188" fontId="5" fillId="0" borderId="30" xfId="1" applyNumberFormat="1" applyFont="1" applyBorder="1" applyAlignment="1">
      <alignment horizontal="center"/>
    </xf>
    <xf numFmtId="188" fontId="5" fillId="0" borderId="31" xfId="1" applyNumberFormat="1" applyFont="1" applyBorder="1" applyAlignment="1">
      <alignment horizontal="center"/>
    </xf>
    <xf numFmtId="188" fontId="5" fillId="0" borderId="30" xfId="1" applyNumberFormat="1" applyFont="1" applyBorder="1" applyAlignment="1">
      <alignment horizontal="left"/>
    </xf>
    <xf numFmtId="188" fontId="5" fillId="0" borderId="31" xfId="1" applyNumberFormat="1" applyFont="1" applyBorder="1" applyAlignment="1">
      <alignment horizontal="left"/>
    </xf>
    <xf numFmtId="0" fontId="3" fillId="0" borderId="25" xfId="0" applyFont="1" applyBorder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1" xfId="0" applyFont="1" applyBorder="1" applyAlignment="1">
      <alignment horizontal="left" indent="1"/>
    </xf>
    <xf numFmtId="0" fontId="3" fillId="0" borderId="18" xfId="0" applyFont="1" applyBorder="1" applyAlignment="1">
      <alignment horizontal="left" indent="1"/>
    </xf>
    <xf numFmtId="0" fontId="3" fillId="0" borderId="17" xfId="0" applyFont="1" applyBorder="1" applyAlignment="1">
      <alignment horizontal="left" indent="1"/>
    </xf>
    <xf numFmtId="0" fontId="3" fillId="0" borderId="20" xfId="0" applyFont="1" applyBorder="1" applyAlignment="1">
      <alignment horizontal="left" indent="1"/>
    </xf>
    <xf numFmtId="188" fontId="3" fillId="0" borderId="15" xfId="1" applyNumberFormat="1" applyFont="1" applyBorder="1" applyAlignment="1">
      <alignment horizontal="center"/>
    </xf>
    <xf numFmtId="188" fontId="3" fillId="0" borderId="19" xfId="1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2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3" fillId="0" borderId="3" xfId="0" applyFont="1" applyBorder="1" applyAlignment="1">
      <alignment horizontal="left" vertical="top" wrapText="1" indent="1"/>
    </xf>
    <xf numFmtId="0" fontId="13" fillId="0" borderId="16" xfId="0" applyFont="1" applyBorder="1" applyAlignment="1">
      <alignment horizontal="left" vertical="top" wrapText="1" indent="1"/>
    </xf>
    <xf numFmtId="188" fontId="13" fillId="0" borderId="5" xfId="1" applyNumberFormat="1" applyFont="1" applyBorder="1" applyAlignment="1">
      <alignment horizontal="left"/>
    </xf>
    <xf numFmtId="188" fontId="14" fillId="0" borderId="13" xfId="1" applyNumberFormat="1" applyFont="1" applyBorder="1" applyAlignment="1">
      <alignment horizontal="center"/>
    </xf>
    <xf numFmtId="188" fontId="14" fillId="0" borderId="5" xfId="1" applyNumberFormat="1" applyFont="1" applyBorder="1" applyAlignment="1">
      <alignment horizontal="center"/>
    </xf>
    <xf numFmtId="188" fontId="3" fillId="0" borderId="25" xfId="1" applyNumberFormat="1" applyFont="1" applyBorder="1" applyAlignment="1">
      <alignment horizontal="left"/>
    </xf>
    <xf numFmtId="188" fontId="3" fillId="0" borderId="21" xfId="1" applyNumberFormat="1" applyFont="1" applyBorder="1" applyAlignment="1">
      <alignment horizontal="left"/>
    </xf>
    <xf numFmtId="188" fontId="3" fillId="0" borderId="18" xfId="1" applyNumberFormat="1" applyFont="1" applyBorder="1" applyAlignment="1">
      <alignment horizontal="left"/>
    </xf>
    <xf numFmtId="188" fontId="3" fillId="0" borderId="20" xfId="1" applyNumberFormat="1" applyFont="1" applyBorder="1" applyAlignment="1">
      <alignment horizontal="left"/>
    </xf>
    <xf numFmtId="188" fontId="13" fillId="0" borderId="15" xfId="4" applyNumberFormat="1" applyFont="1" applyBorder="1" applyAlignment="1">
      <alignment horizontal="center" vertical="top"/>
    </xf>
    <xf numFmtId="188" fontId="13" fillId="0" borderId="16" xfId="4" applyNumberFormat="1" applyFont="1" applyBorder="1" applyAlignment="1">
      <alignment horizontal="center" vertical="top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0" borderId="15" xfId="1" applyNumberFormat="1" applyFont="1" applyBorder="1" applyAlignment="1">
      <alignment horizontal="left" vertical="top" wrapText="1"/>
    </xf>
    <xf numFmtId="0" fontId="13" fillId="0" borderId="3" xfId="1" applyNumberFormat="1" applyFont="1" applyBorder="1" applyAlignment="1">
      <alignment horizontal="left" vertical="top" wrapText="1"/>
    </xf>
    <xf numFmtId="0" fontId="13" fillId="0" borderId="1" xfId="1" applyNumberFormat="1" applyFont="1" applyBorder="1" applyAlignment="1">
      <alignment horizontal="left" vertical="top" wrapText="1"/>
    </xf>
    <xf numFmtId="0" fontId="3" fillId="0" borderId="10" xfId="0" applyNumberFormat="1" applyFont="1" applyBorder="1" applyAlignment="1">
      <alignment horizontal="center" vertical="center"/>
    </xf>
    <xf numFmtId="0" fontId="3" fillId="0" borderId="9" xfId="1" applyNumberFormat="1" applyFont="1" applyBorder="1" applyAlignment="1">
      <alignment horizontal="center"/>
    </xf>
    <xf numFmtId="0" fontId="3" fillId="0" borderId="9" xfId="1" applyNumberFormat="1" applyFont="1" applyBorder="1" applyAlignment="1">
      <alignment horizontal="center" vertical="center"/>
    </xf>
    <xf numFmtId="0" fontId="3" fillId="0" borderId="25" xfId="0" applyNumberFormat="1" applyFont="1" applyBorder="1" applyAlignment="1">
      <alignment horizontal="center" vertical="center"/>
    </xf>
  </cellXfs>
  <cellStyles count="6">
    <cellStyle name="Comma" xfId="1" builtinId="3"/>
    <cellStyle name="Comma 2 2" xfId="3" xr:uid="{A7B115C7-9879-4D24-9EEE-26DF988AB4EA}"/>
    <cellStyle name="Comma 3 2" xfId="2" xr:uid="{97E1C92C-4C23-4E34-9329-C19ED02E61FC}"/>
    <cellStyle name="Normal" xfId="0" builtinId="0"/>
    <cellStyle name="จุลภาค 2" xfId="4" xr:uid="{43934343-059A-419C-A334-2A38597201F4}"/>
    <cellStyle name="ปกติ 2 2" xfId="5" xr:uid="{1478F86C-60BD-43BF-ADE9-A21C6DA03E0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5"/>
  <sheetViews>
    <sheetView view="pageBreakPreview" topLeftCell="A52" zoomScaleNormal="100" zoomScaleSheetLayoutView="100" workbookViewId="0">
      <selection activeCell="K65" sqref="K65"/>
    </sheetView>
  </sheetViews>
  <sheetFormatPr defaultRowHeight="21" x14ac:dyDescent="0.45"/>
  <cols>
    <col min="1" max="1" width="9.140625" style="20" customWidth="1"/>
    <col min="2" max="3" width="9.140625" style="20"/>
    <col min="4" max="4" width="13.42578125" style="20" customWidth="1"/>
    <col min="5" max="5" width="12" style="20" customWidth="1"/>
    <col min="6" max="6" width="13.85546875" style="20" customWidth="1"/>
    <col min="7" max="7" width="12.42578125" style="20" customWidth="1"/>
    <col min="8" max="8" width="2.5703125" style="20" customWidth="1"/>
    <col min="9" max="9" width="10.140625" style="20" customWidth="1"/>
    <col min="10" max="10" width="29.140625" style="20" customWidth="1"/>
    <col min="11" max="11" width="24.28515625" style="20" customWidth="1"/>
    <col min="12" max="13" width="9.140625" style="2" customWidth="1"/>
    <col min="14" max="16384" width="9.140625" style="2"/>
  </cols>
  <sheetData>
    <row r="1" spans="1:11" ht="15" customHeight="1" x14ac:dyDescent="0.45">
      <c r="A1" s="228"/>
      <c r="B1" s="228"/>
      <c r="C1" s="228"/>
      <c r="D1" s="228"/>
      <c r="E1" s="228"/>
      <c r="F1" s="228"/>
      <c r="G1" s="228"/>
      <c r="H1" s="228"/>
      <c r="I1" s="228"/>
      <c r="J1" s="228"/>
      <c r="K1" s="228"/>
    </row>
    <row r="2" spans="1:11" x14ac:dyDescent="0.45">
      <c r="A2" s="194" t="s">
        <v>29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</row>
    <row r="3" spans="1:11" ht="14.25" customHeight="1" x14ac:dyDescent="0.3">
      <c r="A3" s="201" t="s">
        <v>4</v>
      </c>
      <c r="B3" s="201"/>
      <c r="C3" s="201"/>
      <c r="D3" s="201"/>
      <c r="E3" s="201"/>
      <c r="F3" s="201"/>
      <c r="G3" s="201"/>
      <c r="H3" s="201"/>
      <c r="I3" s="201"/>
      <c r="J3" s="201"/>
      <c r="K3" s="201"/>
    </row>
    <row r="4" spans="1:11" ht="14.25" customHeight="1" x14ac:dyDescent="0.3">
      <c r="A4" s="202"/>
      <c r="B4" s="202"/>
      <c r="C4" s="202"/>
      <c r="D4" s="202"/>
      <c r="E4" s="202"/>
      <c r="F4" s="202"/>
      <c r="G4" s="202"/>
      <c r="H4" s="202"/>
      <c r="I4" s="202"/>
      <c r="J4" s="202"/>
      <c r="K4" s="202"/>
    </row>
    <row r="5" spans="1:11" ht="19.5" customHeight="1" x14ac:dyDescent="0.45">
      <c r="A5" s="229" t="s">
        <v>5</v>
      </c>
      <c r="B5" s="230"/>
      <c r="C5" s="230"/>
      <c r="D5" s="231"/>
      <c r="E5" s="235" t="s">
        <v>69</v>
      </c>
      <c r="F5" s="236" t="s">
        <v>87</v>
      </c>
      <c r="G5" s="236"/>
      <c r="H5" s="235" t="s">
        <v>1</v>
      </c>
      <c r="I5" s="235"/>
      <c r="J5" s="235" t="s">
        <v>6</v>
      </c>
      <c r="K5" s="235"/>
    </row>
    <row r="6" spans="1:11" ht="19.5" customHeight="1" x14ac:dyDescent="0.45">
      <c r="A6" s="232"/>
      <c r="B6" s="233"/>
      <c r="C6" s="233"/>
      <c r="D6" s="234"/>
      <c r="E6" s="235"/>
      <c r="F6" s="5" t="s">
        <v>0</v>
      </c>
      <c r="G6" s="5" t="s">
        <v>27</v>
      </c>
      <c r="H6" s="235"/>
      <c r="I6" s="235"/>
      <c r="J6" s="235"/>
      <c r="K6" s="235"/>
    </row>
    <row r="7" spans="1:11" ht="23.25" customHeight="1" x14ac:dyDescent="0.3">
      <c r="A7" s="220" t="s">
        <v>7</v>
      </c>
      <c r="B7" s="221"/>
      <c r="C7" s="221"/>
      <c r="D7" s="222"/>
      <c r="E7" s="226"/>
      <c r="F7" s="226"/>
      <c r="G7" s="226"/>
      <c r="H7" s="209"/>
      <c r="I7" s="210"/>
      <c r="J7" s="209"/>
      <c r="K7" s="210"/>
    </row>
    <row r="8" spans="1:11" ht="15" customHeight="1" thickBot="1" x14ac:dyDescent="0.35">
      <c r="A8" s="223"/>
      <c r="B8" s="224"/>
      <c r="C8" s="224"/>
      <c r="D8" s="225"/>
      <c r="E8" s="227"/>
      <c r="F8" s="227"/>
      <c r="G8" s="227"/>
      <c r="H8" s="211"/>
      <c r="I8" s="212"/>
      <c r="J8" s="211"/>
      <c r="K8" s="212"/>
    </row>
    <row r="9" spans="1:11" ht="21.75" thickTop="1" x14ac:dyDescent="0.45">
      <c r="A9" s="213" t="s">
        <v>8</v>
      </c>
      <c r="B9" s="214"/>
      <c r="C9" s="214"/>
      <c r="D9" s="215"/>
      <c r="E9" s="6"/>
      <c r="F9" s="6"/>
      <c r="G9" s="6"/>
      <c r="H9" s="216"/>
      <c r="I9" s="217"/>
      <c r="J9" s="218"/>
      <c r="K9" s="219"/>
    </row>
    <row r="10" spans="1:11" x14ac:dyDescent="0.45">
      <c r="A10" s="156"/>
      <c r="B10" s="157"/>
      <c r="C10" s="157"/>
      <c r="D10" s="158"/>
      <c r="E10" s="9"/>
      <c r="F10" s="9"/>
      <c r="G10" s="10"/>
      <c r="H10" s="159"/>
      <c r="I10" s="160"/>
      <c r="J10" s="12"/>
      <c r="K10" s="13"/>
    </row>
    <row r="11" spans="1:11" x14ac:dyDescent="0.45">
      <c r="A11" s="156" t="s">
        <v>9</v>
      </c>
      <c r="B11" s="157"/>
      <c r="C11" s="157"/>
      <c r="D11" s="158"/>
      <c r="E11" s="9"/>
      <c r="F11" s="9"/>
      <c r="G11" s="9"/>
      <c r="H11" s="159"/>
      <c r="I11" s="160"/>
      <c r="J11" s="12"/>
      <c r="K11" s="13"/>
    </row>
    <row r="12" spans="1:11" x14ac:dyDescent="0.45">
      <c r="A12" s="156"/>
      <c r="B12" s="157"/>
      <c r="C12" s="157"/>
      <c r="D12" s="158"/>
      <c r="E12" s="9"/>
      <c r="F12" s="9"/>
      <c r="G12" s="9"/>
      <c r="H12" s="159"/>
      <c r="I12" s="160"/>
      <c r="J12" s="12"/>
      <c r="K12" s="13"/>
    </row>
    <row r="13" spans="1:11" x14ac:dyDescent="0.45">
      <c r="A13" s="156" t="s">
        <v>10</v>
      </c>
      <c r="B13" s="157"/>
      <c r="C13" s="157"/>
      <c r="D13" s="158"/>
      <c r="E13" s="9"/>
      <c r="F13" s="9"/>
      <c r="G13" s="9"/>
      <c r="H13" s="159"/>
      <c r="I13" s="160"/>
      <c r="J13" s="161"/>
      <c r="K13" s="162"/>
    </row>
    <row r="14" spans="1:11" x14ac:dyDescent="0.45">
      <c r="A14" s="156"/>
      <c r="B14" s="157"/>
      <c r="C14" s="157"/>
      <c r="D14" s="158"/>
      <c r="E14" s="9"/>
      <c r="F14" s="9"/>
      <c r="G14" s="9"/>
      <c r="H14" s="159"/>
      <c r="I14" s="160"/>
      <c r="J14" s="161"/>
      <c r="K14" s="162"/>
    </row>
    <row r="15" spans="1:11" x14ac:dyDescent="0.45">
      <c r="A15" s="206" t="s">
        <v>12</v>
      </c>
      <c r="B15" s="207"/>
      <c r="C15" s="207"/>
      <c r="D15" s="208"/>
      <c r="E15" s="9"/>
      <c r="F15" s="9"/>
      <c r="G15" s="9"/>
      <c r="H15" s="159"/>
      <c r="I15" s="160"/>
      <c r="J15" s="161"/>
      <c r="K15" s="162"/>
    </row>
    <row r="16" spans="1:11" x14ac:dyDescent="0.45">
      <c r="A16" s="156"/>
      <c r="B16" s="157"/>
      <c r="C16" s="157"/>
      <c r="D16" s="158"/>
      <c r="E16" s="9"/>
      <c r="F16" s="9"/>
      <c r="G16" s="9"/>
      <c r="H16" s="159"/>
      <c r="I16" s="160"/>
      <c r="J16" s="161"/>
      <c r="K16" s="162"/>
    </row>
    <row r="17" spans="1:11" x14ac:dyDescent="0.45">
      <c r="A17" s="156"/>
      <c r="B17" s="157"/>
      <c r="C17" s="157"/>
      <c r="D17" s="158"/>
      <c r="E17" s="9"/>
      <c r="F17" s="9"/>
      <c r="G17" s="9"/>
      <c r="H17" s="159"/>
      <c r="I17" s="160"/>
      <c r="J17" s="161"/>
      <c r="K17" s="162"/>
    </row>
    <row r="18" spans="1:11" x14ac:dyDescent="0.45">
      <c r="A18" s="156"/>
      <c r="B18" s="157"/>
      <c r="C18" s="157"/>
      <c r="D18" s="158"/>
      <c r="E18" s="9"/>
      <c r="F18" s="9"/>
      <c r="G18" s="9"/>
      <c r="H18" s="159"/>
      <c r="I18" s="160"/>
      <c r="J18" s="161"/>
      <c r="K18" s="162"/>
    </row>
    <row r="19" spans="1:11" x14ac:dyDescent="0.45">
      <c r="A19" s="156"/>
      <c r="B19" s="157"/>
      <c r="C19" s="157"/>
      <c r="D19" s="158"/>
      <c r="E19" s="9"/>
      <c r="F19" s="9"/>
      <c r="G19" s="9"/>
      <c r="H19" s="159"/>
      <c r="I19" s="160"/>
      <c r="J19" s="161"/>
      <c r="K19" s="162"/>
    </row>
    <row r="20" spans="1:11" x14ac:dyDescent="0.45">
      <c r="A20" s="203"/>
      <c r="B20" s="204"/>
      <c r="C20" s="204"/>
      <c r="D20" s="205"/>
      <c r="E20" s="9"/>
      <c r="F20" s="9"/>
      <c r="G20" s="9"/>
      <c r="H20" s="159"/>
      <c r="I20" s="160"/>
      <c r="J20" s="161"/>
      <c r="K20" s="162"/>
    </row>
    <row r="21" spans="1:11" x14ac:dyDescent="0.45">
      <c r="A21" s="15"/>
      <c r="B21" s="15"/>
      <c r="C21" s="15"/>
      <c r="D21" s="15"/>
      <c r="E21" s="16"/>
      <c r="F21" s="16"/>
      <c r="G21" s="16"/>
      <c r="H21" s="17"/>
      <c r="I21" s="17"/>
      <c r="J21" s="18"/>
      <c r="K21" s="18"/>
    </row>
    <row r="22" spans="1:11" x14ac:dyDescent="0.45">
      <c r="A22" s="19" t="s">
        <v>64</v>
      </c>
      <c r="J22" s="17"/>
      <c r="K22" s="18"/>
    </row>
    <row r="23" spans="1:11" x14ac:dyDescent="0.45">
      <c r="A23" s="20" t="s">
        <v>28</v>
      </c>
    </row>
    <row r="24" spans="1:11" x14ac:dyDescent="0.45">
      <c r="A24" s="20" t="s">
        <v>65</v>
      </c>
    </row>
    <row r="26" spans="1:11" s="21" customFormat="1" ht="21" customHeight="1" x14ac:dyDescent="0.2">
      <c r="A26" s="190" t="s">
        <v>26</v>
      </c>
      <c r="B26" s="190"/>
      <c r="C26" s="190"/>
      <c r="D26" s="190"/>
      <c r="E26" s="190"/>
      <c r="F26" s="190"/>
      <c r="G26" s="190"/>
      <c r="H26" s="190"/>
      <c r="I26" s="190"/>
      <c r="J26" s="190"/>
      <c r="K26" s="190"/>
    </row>
    <row r="27" spans="1:11" x14ac:dyDescent="0.45">
      <c r="A27" s="194" t="s">
        <v>30</v>
      </c>
      <c r="B27" s="194"/>
      <c r="C27" s="194"/>
      <c r="D27" s="194"/>
      <c r="E27" s="194"/>
      <c r="F27" s="194"/>
      <c r="G27" s="194"/>
      <c r="H27" s="194"/>
      <c r="I27" s="194"/>
      <c r="J27" s="194"/>
      <c r="K27" s="194"/>
    </row>
    <row r="28" spans="1:11" ht="14.25" x14ac:dyDescent="0.3">
      <c r="A28" s="201" t="s">
        <v>4</v>
      </c>
      <c r="B28" s="201"/>
      <c r="C28" s="201"/>
      <c r="D28" s="201"/>
      <c r="E28" s="201"/>
      <c r="F28" s="201"/>
      <c r="G28" s="201"/>
      <c r="H28" s="201"/>
      <c r="I28" s="201"/>
      <c r="J28" s="201"/>
      <c r="K28" s="201"/>
    </row>
    <row r="29" spans="1:11" ht="11.25" customHeight="1" x14ac:dyDescent="0.3">
      <c r="A29" s="202"/>
      <c r="B29" s="202"/>
      <c r="C29" s="202"/>
      <c r="D29" s="202"/>
      <c r="E29" s="202"/>
      <c r="F29" s="202"/>
      <c r="G29" s="202"/>
      <c r="H29" s="202"/>
      <c r="I29" s="202"/>
      <c r="J29" s="202"/>
      <c r="K29" s="202"/>
    </row>
    <row r="30" spans="1:11" ht="21" customHeight="1" x14ac:dyDescent="0.45">
      <c r="A30" s="229" t="s">
        <v>5</v>
      </c>
      <c r="B30" s="230"/>
      <c r="C30" s="230"/>
      <c r="D30" s="231"/>
      <c r="E30" s="235" t="s">
        <v>69</v>
      </c>
      <c r="F30" s="236" t="s">
        <v>87</v>
      </c>
      <c r="G30" s="236"/>
      <c r="H30" s="229" t="s">
        <v>1</v>
      </c>
      <c r="I30" s="231"/>
      <c r="J30" s="235" t="s">
        <v>6</v>
      </c>
      <c r="K30" s="235"/>
    </row>
    <row r="31" spans="1:11" x14ac:dyDescent="0.45">
      <c r="A31" s="232"/>
      <c r="B31" s="233"/>
      <c r="C31" s="233"/>
      <c r="D31" s="234"/>
      <c r="E31" s="235"/>
      <c r="F31" s="5" t="s">
        <v>0</v>
      </c>
      <c r="G31" s="5" t="s">
        <v>27</v>
      </c>
      <c r="H31" s="232"/>
      <c r="I31" s="234"/>
      <c r="J31" s="235"/>
      <c r="K31" s="235"/>
    </row>
    <row r="32" spans="1:11" ht="12.75" customHeight="1" x14ac:dyDescent="0.3">
      <c r="A32" s="220" t="s">
        <v>7</v>
      </c>
      <c r="B32" s="221"/>
      <c r="C32" s="221"/>
      <c r="D32" s="222"/>
      <c r="E32" s="226">
        <f>SUM(E34,E38,E42,E45)</f>
        <v>2475000</v>
      </c>
      <c r="F32" s="226">
        <f>SUM(F34,F38,F42,F45)</f>
        <v>2938400</v>
      </c>
      <c r="G32" s="226">
        <f>SUM(G34,G38,G42,G45)</f>
        <v>259400</v>
      </c>
      <c r="H32" s="209">
        <f>SUM(H34,H38,H42,H45)</f>
        <v>3197800</v>
      </c>
      <c r="I32" s="210"/>
      <c r="J32" s="242" t="s">
        <v>34</v>
      </c>
      <c r="K32" s="243"/>
    </row>
    <row r="33" spans="1:11" ht="13.5" customHeight="1" thickBot="1" x14ac:dyDescent="0.35">
      <c r="A33" s="223"/>
      <c r="B33" s="224"/>
      <c r="C33" s="224"/>
      <c r="D33" s="225"/>
      <c r="E33" s="227"/>
      <c r="F33" s="227"/>
      <c r="G33" s="227"/>
      <c r="H33" s="211"/>
      <c r="I33" s="212"/>
      <c r="J33" s="244"/>
      <c r="K33" s="245"/>
    </row>
    <row r="34" spans="1:11" ht="24.75" customHeight="1" thickTop="1" x14ac:dyDescent="0.4">
      <c r="A34" s="238" t="s">
        <v>8</v>
      </c>
      <c r="B34" s="238"/>
      <c r="C34" s="238"/>
      <c r="D34" s="238"/>
      <c r="E34" s="65">
        <v>1895000</v>
      </c>
      <c r="F34" s="65">
        <v>2438400</v>
      </c>
      <c r="G34" s="63">
        <v>59400</v>
      </c>
      <c r="H34" s="191">
        <v>2497800</v>
      </c>
      <c r="I34" s="191"/>
      <c r="J34" s="66"/>
      <c r="K34" s="67"/>
    </row>
    <row r="35" spans="1:11" ht="24.75" customHeight="1" x14ac:dyDescent="0.4">
      <c r="A35" s="195" t="s">
        <v>32</v>
      </c>
      <c r="B35" s="195"/>
      <c r="C35" s="195"/>
      <c r="D35" s="195"/>
      <c r="E35" s="68">
        <v>1850000</v>
      </c>
      <c r="F35" s="68">
        <v>2438400</v>
      </c>
      <c r="G35" s="63">
        <v>0</v>
      </c>
      <c r="H35" s="196">
        <v>2438400</v>
      </c>
      <c r="I35" s="197"/>
      <c r="J35" s="69"/>
      <c r="K35" s="70"/>
    </row>
    <row r="36" spans="1:11" ht="20.25" customHeight="1" x14ac:dyDescent="0.4">
      <c r="A36" s="195" t="s">
        <v>15</v>
      </c>
      <c r="B36" s="195"/>
      <c r="C36" s="195"/>
      <c r="D36" s="195"/>
      <c r="E36" s="61">
        <v>45000</v>
      </c>
      <c r="F36" s="71">
        <v>0</v>
      </c>
      <c r="G36" s="62">
        <v>59400</v>
      </c>
      <c r="H36" s="192">
        <v>59400</v>
      </c>
      <c r="I36" s="192"/>
      <c r="J36" s="193" t="s">
        <v>23</v>
      </c>
      <c r="K36" s="193"/>
    </row>
    <row r="37" spans="1:11" ht="20.25" customHeight="1" x14ac:dyDescent="0.4">
      <c r="A37" s="195"/>
      <c r="B37" s="195"/>
      <c r="C37" s="195"/>
      <c r="D37" s="195"/>
      <c r="E37" s="73"/>
      <c r="F37" s="73"/>
      <c r="G37" s="73"/>
      <c r="H37" s="240"/>
      <c r="I37" s="241"/>
      <c r="J37" s="193" t="s">
        <v>24</v>
      </c>
      <c r="K37" s="193"/>
    </row>
    <row r="38" spans="1:11" ht="18.75" x14ac:dyDescent="0.4">
      <c r="A38" s="195" t="s">
        <v>9</v>
      </c>
      <c r="B38" s="195"/>
      <c r="C38" s="195"/>
      <c r="D38" s="195"/>
      <c r="E38" s="61">
        <v>280000</v>
      </c>
      <c r="F38" s="62">
        <v>250000</v>
      </c>
      <c r="G38" s="62">
        <v>50000</v>
      </c>
      <c r="H38" s="192">
        <v>300000</v>
      </c>
      <c r="I38" s="192"/>
      <c r="J38" s="198"/>
      <c r="K38" s="199"/>
    </row>
    <row r="39" spans="1:11" ht="18.75" x14ac:dyDescent="0.4">
      <c r="A39" s="195" t="s">
        <v>17</v>
      </c>
      <c r="B39" s="195"/>
      <c r="C39" s="195"/>
      <c r="D39" s="195"/>
      <c r="E39" s="61">
        <v>30000</v>
      </c>
      <c r="F39" s="62">
        <v>0</v>
      </c>
      <c r="G39" s="62">
        <v>50000</v>
      </c>
      <c r="H39" s="196">
        <v>50000</v>
      </c>
      <c r="I39" s="197"/>
      <c r="J39" s="193" t="s">
        <v>19</v>
      </c>
      <c r="K39" s="239"/>
    </row>
    <row r="40" spans="1:11" ht="18.75" x14ac:dyDescent="0.4">
      <c r="A40" s="195" t="s">
        <v>18</v>
      </c>
      <c r="B40" s="195"/>
      <c r="C40" s="195"/>
      <c r="D40" s="195"/>
      <c r="E40" s="61"/>
      <c r="F40" s="62"/>
      <c r="G40" s="62"/>
      <c r="H40" s="196"/>
      <c r="I40" s="197"/>
      <c r="J40" s="75" t="s">
        <v>20</v>
      </c>
      <c r="K40" s="74"/>
    </row>
    <row r="41" spans="1:11" ht="18.75" x14ac:dyDescent="0.4">
      <c r="A41" s="195" t="s">
        <v>33</v>
      </c>
      <c r="B41" s="195"/>
      <c r="C41" s="195"/>
      <c r="D41" s="195"/>
      <c r="E41" s="62">
        <v>250000</v>
      </c>
      <c r="F41" s="62">
        <v>250000</v>
      </c>
      <c r="G41" s="62">
        <v>0</v>
      </c>
      <c r="H41" s="196">
        <v>250000</v>
      </c>
      <c r="I41" s="197"/>
      <c r="J41" s="75"/>
      <c r="K41" s="74"/>
    </row>
    <row r="42" spans="1:11" ht="18.75" x14ac:dyDescent="0.4">
      <c r="A42" s="195" t="s">
        <v>10</v>
      </c>
      <c r="B42" s="195"/>
      <c r="C42" s="195"/>
      <c r="D42" s="195"/>
      <c r="E42" s="62">
        <v>100000</v>
      </c>
      <c r="F42" s="62">
        <v>0</v>
      </c>
      <c r="G42" s="62">
        <v>150000</v>
      </c>
      <c r="H42" s="196">
        <v>150000</v>
      </c>
      <c r="I42" s="197"/>
      <c r="J42" s="200"/>
      <c r="K42" s="200"/>
    </row>
    <row r="43" spans="1:11" ht="18.75" x14ac:dyDescent="0.4">
      <c r="A43" s="195" t="s">
        <v>11</v>
      </c>
      <c r="B43" s="195"/>
      <c r="C43" s="195"/>
      <c r="D43" s="195"/>
      <c r="E43" s="62">
        <v>100000</v>
      </c>
      <c r="F43" s="62">
        <v>0</v>
      </c>
      <c r="G43" s="62">
        <v>150000</v>
      </c>
      <c r="H43" s="196">
        <v>150000</v>
      </c>
      <c r="I43" s="197"/>
      <c r="J43" s="200" t="s">
        <v>21</v>
      </c>
      <c r="K43" s="200"/>
    </row>
    <row r="44" spans="1:11" ht="18.75" x14ac:dyDescent="0.4">
      <c r="A44" s="195"/>
      <c r="B44" s="195"/>
      <c r="C44" s="195"/>
      <c r="D44" s="195"/>
      <c r="E44" s="62"/>
      <c r="F44" s="62"/>
      <c r="G44" s="62"/>
      <c r="H44" s="196"/>
      <c r="I44" s="197"/>
      <c r="J44" s="193" t="s">
        <v>22</v>
      </c>
      <c r="K44" s="193"/>
    </row>
    <row r="45" spans="1:11" ht="18.75" x14ac:dyDescent="0.4">
      <c r="A45" s="237" t="s">
        <v>12</v>
      </c>
      <c r="B45" s="237"/>
      <c r="C45" s="237"/>
      <c r="D45" s="237"/>
      <c r="E45" s="62">
        <v>200000</v>
      </c>
      <c r="F45" s="62">
        <v>250000</v>
      </c>
      <c r="G45" s="62">
        <v>0</v>
      </c>
      <c r="H45" s="192">
        <v>250000</v>
      </c>
      <c r="I45" s="192"/>
      <c r="J45" s="193"/>
      <c r="K45" s="193"/>
    </row>
    <row r="46" spans="1:11" x14ac:dyDescent="0.45">
      <c r="A46" s="19" t="s">
        <v>66</v>
      </c>
    </row>
    <row r="47" spans="1:11" x14ac:dyDescent="0.45">
      <c r="A47" s="20" t="s">
        <v>28</v>
      </c>
    </row>
    <row r="48" spans="1:11" x14ac:dyDescent="0.45">
      <c r="A48" s="201" t="s">
        <v>31</v>
      </c>
      <c r="B48" s="201"/>
      <c r="C48" s="201"/>
      <c r="D48" s="201"/>
      <c r="E48" s="201"/>
      <c r="F48" s="201"/>
      <c r="G48" s="201"/>
      <c r="H48" s="201"/>
      <c r="I48" s="201"/>
      <c r="J48" s="201"/>
      <c r="K48" s="201"/>
    </row>
    <row r="49" spans="1:11" x14ac:dyDescent="0.4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 x14ac:dyDescent="0.4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x14ac:dyDescent="0.4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 ht="17.25" customHeight="1" x14ac:dyDescent="0.3">
      <c r="A52" s="180" t="s">
        <v>26</v>
      </c>
      <c r="B52" s="180"/>
      <c r="C52" s="180"/>
      <c r="D52" s="180"/>
      <c r="E52" s="180"/>
      <c r="F52" s="180"/>
      <c r="G52" s="180"/>
      <c r="H52" s="180"/>
      <c r="I52" s="180"/>
      <c r="J52" s="180"/>
      <c r="K52" s="180"/>
    </row>
    <row r="53" spans="1:11" s="101" customFormat="1" ht="16.5" customHeight="1" x14ac:dyDescent="0.4">
      <c r="A53" s="181" t="s">
        <v>70</v>
      </c>
      <c r="B53" s="181"/>
      <c r="C53" s="181"/>
      <c r="D53" s="181"/>
      <c r="E53" s="181"/>
      <c r="F53" s="181"/>
      <c r="G53" s="181"/>
      <c r="H53" s="181"/>
      <c r="I53" s="181"/>
      <c r="J53" s="181"/>
      <c r="K53" s="181"/>
    </row>
    <row r="54" spans="1:11" s="101" customFormat="1" ht="16.5" customHeight="1" x14ac:dyDescent="0.4">
      <c r="A54" s="164" t="s">
        <v>4</v>
      </c>
      <c r="B54" s="164"/>
      <c r="C54" s="164"/>
      <c r="D54" s="164"/>
      <c r="E54" s="164"/>
      <c r="F54" s="164"/>
      <c r="G54" s="164"/>
      <c r="H54" s="164"/>
      <c r="I54" s="164"/>
      <c r="J54" s="164"/>
      <c r="K54" s="164"/>
    </row>
    <row r="55" spans="1:11" s="101" customFormat="1" ht="18.75" x14ac:dyDescent="0.4">
      <c r="A55" s="182" t="s">
        <v>5</v>
      </c>
      <c r="B55" s="183"/>
      <c r="C55" s="183"/>
      <c r="D55" s="184"/>
      <c r="E55" s="188" t="s">
        <v>69</v>
      </c>
      <c r="F55" s="189" t="s">
        <v>87</v>
      </c>
      <c r="G55" s="189"/>
      <c r="H55" s="182" t="s">
        <v>1</v>
      </c>
      <c r="I55" s="184"/>
      <c r="J55" s="188" t="s">
        <v>6</v>
      </c>
      <c r="K55" s="188"/>
    </row>
    <row r="56" spans="1:11" s="101" customFormat="1" ht="18.75" x14ac:dyDescent="0.4">
      <c r="A56" s="185"/>
      <c r="B56" s="186"/>
      <c r="C56" s="186"/>
      <c r="D56" s="187"/>
      <c r="E56" s="188"/>
      <c r="F56" s="102" t="s">
        <v>0</v>
      </c>
      <c r="G56" s="102" t="s">
        <v>27</v>
      </c>
      <c r="H56" s="185"/>
      <c r="I56" s="187"/>
      <c r="J56" s="188"/>
      <c r="K56" s="188"/>
    </row>
    <row r="57" spans="1:11" s="101" customFormat="1" ht="19.5" thickBot="1" x14ac:dyDescent="0.45">
      <c r="A57" s="175" t="s">
        <v>7</v>
      </c>
      <c r="B57" s="176"/>
      <c r="C57" s="176"/>
      <c r="D57" s="177"/>
      <c r="E57" s="108"/>
      <c r="F57" s="108"/>
      <c r="G57" s="108"/>
      <c r="H57" s="178"/>
      <c r="I57" s="179"/>
      <c r="J57" s="171" t="s">
        <v>34</v>
      </c>
      <c r="K57" s="172"/>
    </row>
    <row r="58" spans="1:11" s="101" customFormat="1" ht="19.5" thickTop="1" x14ac:dyDescent="0.4">
      <c r="A58" s="173" t="s">
        <v>8</v>
      </c>
      <c r="B58" s="173"/>
      <c r="C58" s="173"/>
      <c r="D58" s="173"/>
      <c r="E58" s="105"/>
      <c r="F58" s="135">
        <f>F60</f>
        <v>11200</v>
      </c>
      <c r="G58" s="87"/>
      <c r="H58" s="174"/>
      <c r="I58" s="174"/>
      <c r="J58" s="106"/>
      <c r="K58" s="107"/>
    </row>
    <row r="59" spans="1:11" s="101" customFormat="1" ht="18.75" customHeight="1" x14ac:dyDescent="0.4">
      <c r="A59" s="146" t="s">
        <v>92</v>
      </c>
      <c r="B59" s="117"/>
      <c r="C59" s="119"/>
      <c r="D59" s="118"/>
      <c r="E59" s="89"/>
      <c r="F59" s="89"/>
      <c r="G59" s="58"/>
      <c r="H59" s="169"/>
      <c r="I59" s="169"/>
      <c r="J59" s="92"/>
      <c r="K59" s="93"/>
    </row>
    <row r="60" spans="1:11" s="101" customFormat="1" ht="18.75" customHeight="1" x14ac:dyDescent="0.4">
      <c r="A60" s="86" t="s">
        <v>93</v>
      </c>
      <c r="B60" s="88"/>
      <c r="C60" s="117"/>
      <c r="D60" s="118"/>
      <c r="E60" s="103"/>
      <c r="F60" s="147">
        <f>100*8*14</f>
        <v>11200</v>
      </c>
      <c r="G60" s="58"/>
      <c r="H60" s="169"/>
      <c r="I60" s="169"/>
      <c r="J60" s="150" t="s">
        <v>96</v>
      </c>
      <c r="K60" s="94"/>
    </row>
    <row r="61" spans="1:11" s="101" customFormat="1" ht="18.75" x14ac:dyDescent="0.4">
      <c r="A61" s="86" t="s">
        <v>94</v>
      </c>
      <c r="B61" s="88"/>
      <c r="C61" s="117"/>
      <c r="D61" s="118"/>
      <c r="E61" s="90"/>
      <c r="F61" s="147"/>
      <c r="G61" s="90"/>
      <c r="H61" s="170"/>
      <c r="I61" s="170"/>
      <c r="J61" s="150" t="s">
        <v>97</v>
      </c>
      <c r="K61" s="94"/>
    </row>
    <row r="62" spans="1:11" s="101" customFormat="1" ht="18.75" x14ac:dyDescent="0.4">
      <c r="A62" s="86" t="s">
        <v>95</v>
      </c>
      <c r="B62" s="91"/>
      <c r="C62" s="96"/>
      <c r="D62" s="97"/>
      <c r="E62" s="90"/>
      <c r="F62" s="147">
        <f>100*8*14</f>
        <v>11200</v>
      </c>
      <c r="G62" s="90"/>
      <c r="H62" s="92"/>
      <c r="I62" s="93"/>
      <c r="J62" s="150" t="s">
        <v>98</v>
      </c>
      <c r="K62" s="95"/>
    </row>
    <row r="63" spans="1:11" s="101" customFormat="1" ht="18.75" x14ac:dyDescent="0.4">
      <c r="A63" s="86" t="s">
        <v>94</v>
      </c>
      <c r="B63" s="98"/>
      <c r="C63" s="98"/>
      <c r="D63" s="97"/>
      <c r="E63" s="90"/>
      <c r="F63" s="90"/>
      <c r="G63" s="90"/>
      <c r="H63" s="92"/>
      <c r="I63" s="93"/>
      <c r="J63" s="150" t="s">
        <v>99</v>
      </c>
      <c r="K63" s="95"/>
    </row>
    <row r="64" spans="1:11" s="101" customFormat="1" ht="18.75" customHeight="1" x14ac:dyDescent="0.4">
      <c r="A64" s="166" t="s">
        <v>9</v>
      </c>
      <c r="B64" s="166"/>
      <c r="C64" s="166"/>
      <c r="D64" s="166"/>
      <c r="E64" s="64"/>
      <c r="F64" s="136">
        <f>F65+F66+F67</f>
        <v>660000</v>
      </c>
      <c r="G64" s="58"/>
      <c r="H64" s="167"/>
      <c r="I64" s="168"/>
      <c r="J64" s="122"/>
      <c r="K64" s="94"/>
    </row>
    <row r="65" spans="1:11" s="101" customFormat="1" ht="18.75" customHeight="1" x14ac:dyDescent="0.4">
      <c r="A65" s="109" t="s">
        <v>72</v>
      </c>
      <c r="B65" s="117"/>
      <c r="C65" s="119"/>
      <c r="D65" s="118"/>
      <c r="E65" s="64"/>
      <c r="F65" s="110">
        <v>290000</v>
      </c>
      <c r="G65" s="58"/>
      <c r="H65" s="122"/>
      <c r="I65" s="94"/>
      <c r="J65" s="123" t="s">
        <v>75</v>
      </c>
      <c r="K65" s="94"/>
    </row>
    <row r="66" spans="1:11" s="101" customFormat="1" ht="18.75" customHeight="1" x14ac:dyDescent="0.4">
      <c r="A66" s="109" t="s">
        <v>73</v>
      </c>
      <c r="B66" s="117"/>
      <c r="C66" s="119"/>
      <c r="D66" s="118"/>
      <c r="E66" s="64"/>
      <c r="F66" s="110">
        <v>360000</v>
      </c>
      <c r="G66" s="58"/>
      <c r="H66" s="122"/>
      <c r="I66" s="94"/>
      <c r="J66" s="123" t="s">
        <v>76</v>
      </c>
      <c r="K66" s="95"/>
    </row>
    <row r="67" spans="1:11" s="101" customFormat="1" ht="18.75" customHeight="1" x14ac:dyDescent="0.4">
      <c r="A67" s="109" t="s">
        <v>74</v>
      </c>
      <c r="B67" s="117"/>
      <c r="C67" s="119"/>
      <c r="D67" s="118"/>
      <c r="E67" s="58"/>
      <c r="F67" s="110">
        <v>10000</v>
      </c>
      <c r="G67" s="58"/>
      <c r="H67" s="122"/>
      <c r="I67" s="94"/>
      <c r="J67" s="124"/>
      <c r="K67" s="95"/>
    </row>
    <row r="68" spans="1:11" s="101" customFormat="1" ht="18.75" customHeight="1" x14ac:dyDescent="0.4">
      <c r="A68" s="166" t="s">
        <v>10</v>
      </c>
      <c r="B68" s="166"/>
      <c r="C68" s="166"/>
      <c r="D68" s="166"/>
      <c r="E68" s="136"/>
      <c r="F68" s="136">
        <f>F69</f>
        <v>20400</v>
      </c>
      <c r="G68" s="58"/>
      <c r="H68" s="167"/>
      <c r="I68" s="168"/>
      <c r="J68" s="122"/>
      <c r="K68" s="94"/>
    </row>
    <row r="69" spans="1:11" s="101" customFormat="1" ht="18.75" customHeight="1" x14ac:dyDescent="0.4">
      <c r="A69" s="109" t="s">
        <v>88</v>
      </c>
      <c r="B69" s="88"/>
      <c r="C69" s="88"/>
      <c r="D69" s="88"/>
      <c r="E69" s="58"/>
      <c r="F69" s="111">
        <f>3400*6</f>
        <v>20400</v>
      </c>
      <c r="G69" s="58"/>
      <c r="H69" s="122"/>
      <c r="I69" s="94"/>
      <c r="J69" s="151" t="s">
        <v>91</v>
      </c>
      <c r="K69" s="94"/>
    </row>
    <row r="70" spans="1:11" s="101" customFormat="1" ht="18.75" x14ac:dyDescent="0.4">
      <c r="A70" s="109" t="s">
        <v>89</v>
      </c>
      <c r="B70" s="88"/>
      <c r="C70" s="88"/>
      <c r="D70" s="88"/>
      <c r="E70" s="58"/>
      <c r="F70" s="58"/>
      <c r="G70" s="58"/>
      <c r="H70" s="122"/>
      <c r="I70" s="94"/>
      <c r="J70" s="122" t="s">
        <v>90</v>
      </c>
      <c r="K70" s="94"/>
    </row>
    <row r="71" spans="1:11" s="101" customFormat="1" ht="18.75" x14ac:dyDescent="0.4">
      <c r="A71" s="165" t="s">
        <v>12</v>
      </c>
      <c r="B71" s="165"/>
      <c r="C71" s="165"/>
      <c r="D71" s="165"/>
      <c r="E71" s="136"/>
      <c r="F71" s="136">
        <v>250000</v>
      </c>
      <c r="G71" s="58"/>
      <c r="H71" s="122"/>
      <c r="I71" s="94"/>
      <c r="J71" s="122"/>
      <c r="K71" s="94"/>
    </row>
    <row r="72" spans="1:11" s="101" customFormat="1" ht="18.75" customHeight="1" x14ac:dyDescent="0.4">
      <c r="A72" s="112" t="s">
        <v>78</v>
      </c>
      <c r="B72" s="113"/>
      <c r="C72" s="121"/>
      <c r="D72" s="120"/>
      <c r="E72" s="59"/>
      <c r="F72" s="114">
        <v>10000</v>
      </c>
      <c r="G72" s="59"/>
      <c r="H72" s="163"/>
      <c r="I72" s="163"/>
      <c r="J72" s="115" t="s">
        <v>77</v>
      </c>
      <c r="K72" s="116"/>
    </row>
    <row r="73" spans="1:11" s="101" customFormat="1" ht="18.75" x14ac:dyDescent="0.4">
      <c r="A73" s="104" t="s">
        <v>71</v>
      </c>
    </row>
    <row r="74" spans="1:11" s="101" customFormat="1" ht="18.75" x14ac:dyDescent="0.4">
      <c r="A74" s="101" t="s">
        <v>28</v>
      </c>
    </row>
    <row r="75" spans="1:11" s="101" customFormat="1" ht="18.75" x14ac:dyDescent="0.4">
      <c r="A75" s="164" t="s">
        <v>31</v>
      </c>
      <c r="B75" s="164"/>
      <c r="C75" s="164"/>
      <c r="D75" s="164"/>
      <c r="E75" s="164"/>
      <c r="F75" s="164"/>
      <c r="G75" s="164"/>
      <c r="H75" s="164"/>
      <c r="I75" s="164"/>
      <c r="J75" s="164"/>
      <c r="K75" s="164"/>
    </row>
  </sheetData>
  <mergeCells count="117">
    <mergeCell ref="J42:K42"/>
    <mergeCell ref="J39:K39"/>
    <mergeCell ref="A39:D39"/>
    <mergeCell ref="A35:D35"/>
    <mergeCell ref="H35:I35"/>
    <mergeCell ref="H37:I37"/>
    <mergeCell ref="A30:D31"/>
    <mergeCell ref="E30:E31"/>
    <mergeCell ref="F30:G30"/>
    <mergeCell ref="H30:I31"/>
    <mergeCell ref="J30:K31"/>
    <mergeCell ref="J32:K33"/>
    <mergeCell ref="A1:K1"/>
    <mergeCell ref="A2:K2"/>
    <mergeCell ref="A3:K4"/>
    <mergeCell ref="A5:D6"/>
    <mergeCell ref="E5:E6"/>
    <mergeCell ref="F5:G5"/>
    <mergeCell ref="H5:I6"/>
    <mergeCell ref="J5:K6"/>
    <mergeCell ref="A48:K48"/>
    <mergeCell ref="A38:D38"/>
    <mergeCell ref="H32:I33"/>
    <mergeCell ref="F32:F33"/>
    <mergeCell ref="G32:G33"/>
    <mergeCell ref="A32:D33"/>
    <mergeCell ref="E32:E33"/>
    <mergeCell ref="H38:I38"/>
    <mergeCell ref="A37:D37"/>
    <mergeCell ref="A45:D45"/>
    <mergeCell ref="H39:I39"/>
    <mergeCell ref="A40:D40"/>
    <mergeCell ref="H40:I40"/>
    <mergeCell ref="A34:D34"/>
    <mergeCell ref="A36:D36"/>
    <mergeCell ref="J37:K37"/>
    <mergeCell ref="A12:D12"/>
    <mergeCell ref="H12:I12"/>
    <mergeCell ref="A10:D10"/>
    <mergeCell ref="H10:I10"/>
    <mergeCell ref="A11:D11"/>
    <mergeCell ref="H11:I11"/>
    <mergeCell ref="H7:I8"/>
    <mergeCell ref="J7:K8"/>
    <mergeCell ref="A9:D9"/>
    <mergeCell ref="H9:I9"/>
    <mergeCell ref="J9:K9"/>
    <mergeCell ref="A7:D8"/>
    <mergeCell ref="E7:E8"/>
    <mergeCell ref="F7:F8"/>
    <mergeCell ref="G7:G8"/>
    <mergeCell ref="J13:K13"/>
    <mergeCell ref="J14:K14"/>
    <mergeCell ref="A15:D15"/>
    <mergeCell ref="H15:I15"/>
    <mergeCell ref="A14:D14"/>
    <mergeCell ref="H14:I14"/>
    <mergeCell ref="J15:K15"/>
    <mergeCell ref="A13:D13"/>
    <mergeCell ref="H13:I13"/>
    <mergeCell ref="A20:D20"/>
    <mergeCell ref="H20:I20"/>
    <mergeCell ref="J20:K20"/>
    <mergeCell ref="A17:D17"/>
    <mergeCell ref="J17:K17"/>
    <mergeCell ref="A19:D19"/>
    <mergeCell ref="H19:I19"/>
    <mergeCell ref="J19:K19"/>
    <mergeCell ref="H17:I17"/>
    <mergeCell ref="A55:D56"/>
    <mergeCell ref="E55:E56"/>
    <mergeCell ref="F55:G55"/>
    <mergeCell ref="H55:I56"/>
    <mergeCell ref="J55:K56"/>
    <mergeCell ref="A26:K26"/>
    <mergeCell ref="H34:I34"/>
    <mergeCell ref="H36:I36"/>
    <mergeCell ref="J36:K36"/>
    <mergeCell ref="A27:K27"/>
    <mergeCell ref="H45:I45"/>
    <mergeCell ref="J44:K44"/>
    <mergeCell ref="A41:D41"/>
    <mergeCell ref="J45:K45"/>
    <mergeCell ref="A44:D44"/>
    <mergeCell ref="H44:I44"/>
    <mergeCell ref="A42:D42"/>
    <mergeCell ref="H42:I42"/>
    <mergeCell ref="A43:D43"/>
    <mergeCell ref="H43:I43"/>
    <mergeCell ref="J38:K38"/>
    <mergeCell ref="J43:K43"/>
    <mergeCell ref="A28:K29"/>
    <mergeCell ref="H41:I41"/>
    <mergeCell ref="A16:D16"/>
    <mergeCell ref="H16:I16"/>
    <mergeCell ref="J16:K16"/>
    <mergeCell ref="H72:I72"/>
    <mergeCell ref="A75:K75"/>
    <mergeCell ref="A18:D18"/>
    <mergeCell ref="H18:I18"/>
    <mergeCell ref="J18:K18"/>
    <mergeCell ref="A71:D71"/>
    <mergeCell ref="A68:D68"/>
    <mergeCell ref="H68:I68"/>
    <mergeCell ref="A64:D64"/>
    <mergeCell ref="H64:I64"/>
    <mergeCell ref="H60:I60"/>
    <mergeCell ref="H61:I61"/>
    <mergeCell ref="J57:K57"/>
    <mergeCell ref="A58:D58"/>
    <mergeCell ref="H58:I58"/>
    <mergeCell ref="H59:I59"/>
    <mergeCell ref="A57:D57"/>
    <mergeCell ref="H57:I57"/>
    <mergeCell ref="A52:K52"/>
    <mergeCell ref="A53:K53"/>
    <mergeCell ref="A54:K54"/>
  </mergeCells>
  <phoneticPr fontId="2" type="noConversion"/>
  <pageMargins left="0.25" right="0.25" top="0.75" bottom="0.75" header="0.3" footer="0.3"/>
  <pageSetup paperSize="9" firstPageNumber="11" orientation="landscape" useFirstPageNumber="1" r:id="rId1"/>
  <headerFooter alignWithMargins="0">
    <oddHeader>&amp;R&amp;P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0"/>
  <sheetViews>
    <sheetView tabSelected="1" view="pageBreakPreview" topLeftCell="A73" zoomScale="90" zoomScaleNormal="100" zoomScaleSheetLayoutView="90" workbookViewId="0">
      <selection activeCell="L80" sqref="L80"/>
    </sheetView>
  </sheetViews>
  <sheetFormatPr defaultRowHeight="21" x14ac:dyDescent="0.45"/>
  <cols>
    <col min="1" max="1" width="53.7109375" style="20" customWidth="1"/>
    <col min="2" max="2" width="8.5703125" style="20" customWidth="1"/>
    <col min="3" max="3" width="7" style="20" customWidth="1"/>
    <col min="4" max="4" width="11.7109375" style="20" customWidth="1"/>
    <col min="5" max="5" width="8.85546875" style="20" customWidth="1"/>
    <col min="6" max="6" width="7.140625" style="52" customWidth="1"/>
    <col min="7" max="7" width="12.7109375" style="20" customWidth="1"/>
    <col min="8" max="8" width="59.85546875" style="20" customWidth="1"/>
    <col min="9" max="16384" width="9.140625" style="2"/>
  </cols>
  <sheetData>
    <row r="1" spans="1:8" ht="15.75" customHeight="1" x14ac:dyDescent="0.45">
      <c r="A1" s="228"/>
      <c r="B1" s="228"/>
      <c r="C1" s="228"/>
      <c r="D1" s="228"/>
      <c r="E1" s="228"/>
      <c r="F1" s="228"/>
      <c r="G1" s="228"/>
      <c r="H1" s="228"/>
    </row>
    <row r="2" spans="1:8" s="20" customFormat="1" x14ac:dyDescent="0.45">
      <c r="A2" s="194" t="s">
        <v>29</v>
      </c>
      <c r="B2" s="194"/>
      <c r="C2" s="194"/>
      <c r="D2" s="194"/>
      <c r="E2" s="194"/>
      <c r="F2" s="194"/>
      <c r="G2" s="194"/>
      <c r="H2" s="194"/>
    </row>
    <row r="3" spans="1:8" s="20" customFormat="1" ht="20.25" customHeight="1" x14ac:dyDescent="0.45">
      <c r="A3" s="19"/>
      <c r="B3" s="19"/>
      <c r="C3" s="19"/>
      <c r="D3" s="19"/>
      <c r="E3" s="19"/>
      <c r="F3" s="3"/>
      <c r="G3" s="19"/>
      <c r="H3" s="1" t="s">
        <v>52</v>
      </c>
    </row>
    <row r="4" spans="1:8" ht="19.5" customHeight="1" x14ac:dyDescent="0.3">
      <c r="A4" s="248" t="s">
        <v>67</v>
      </c>
      <c r="B4" s="250" t="s">
        <v>85</v>
      </c>
      <c r="C4" s="251"/>
      <c r="D4" s="252"/>
      <c r="E4" s="250" t="s">
        <v>86</v>
      </c>
      <c r="F4" s="251"/>
      <c r="G4" s="252"/>
      <c r="H4" s="248" t="s">
        <v>6</v>
      </c>
    </row>
    <row r="5" spans="1:8" ht="19.5" customHeight="1" x14ac:dyDescent="0.3">
      <c r="A5" s="249"/>
      <c r="B5" s="23" t="s">
        <v>2</v>
      </c>
      <c r="C5" s="23" t="s">
        <v>3</v>
      </c>
      <c r="D5" s="22" t="s">
        <v>41</v>
      </c>
      <c r="E5" s="23" t="s">
        <v>2</v>
      </c>
      <c r="F5" s="24" t="s">
        <v>3</v>
      </c>
      <c r="G5" s="22" t="s">
        <v>41</v>
      </c>
      <c r="H5" s="249"/>
    </row>
    <row r="6" spans="1:8" ht="23.25" customHeight="1" thickBot="1" x14ac:dyDescent="0.5">
      <c r="A6" s="25" t="s">
        <v>13</v>
      </c>
      <c r="B6" s="26" t="s">
        <v>50</v>
      </c>
      <c r="C6" s="27">
        <f>C7+C18</f>
        <v>0</v>
      </c>
      <c r="D6" s="28">
        <f>D7+D19</f>
        <v>0</v>
      </c>
      <c r="E6" s="26" t="s">
        <v>50</v>
      </c>
      <c r="F6" s="29">
        <f>F7+F18</f>
        <v>0</v>
      </c>
      <c r="G6" s="28">
        <f>G7+G19</f>
        <v>0</v>
      </c>
      <c r="H6" s="29" t="s">
        <v>34</v>
      </c>
    </row>
    <row r="7" spans="1:8" ht="21.75" thickTop="1" x14ac:dyDescent="0.45">
      <c r="A7" s="30" t="s">
        <v>14</v>
      </c>
      <c r="B7" s="31" t="s">
        <v>50</v>
      </c>
      <c r="C7" s="32">
        <f>COUNT(C8:C17)</f>
        <v>0</v>
      </c>
      <c r="D7" s="33">
        <f>SUM(D8:D17)</f>
        <v>0</v>
      </c>
      <c r="E7" s="31" t="s">
        <v>50</v>
      </c>
      <c r="F7" s="34">
        <f>COUNT(F8:F17)</f>
        <v>0</v>
      </c>
      <c r="G7" s="33">
        <f>SUM(G8:G17)</f>
        <v>0</v>
      </c>
      <c r="H7" s="33"/>
    </row>
    <row r="8" spans="1:8" x14ac:dyDescent="0.3">
      <c r="A8" s="8" t="s">
        <v>53</v>
      </c>
      <c r="B8" s="35"/>
      <c r="C8" s="35"/>
      <c r="D8" s="36"/>
      <c r="E8" s="36"/>
      <c r="F8" s="37"/>
      <c r="G8" s="38"/>
      <c r="H8" s="39"/>
    </row>
    <row r="9" spans="1:8" x14ac:dyDescent="0.3">
      <c r="A9" s="8" t="s">
        <v>54</v>
      </c>
      <c r="B9" s="35"/>
      <c r="C9" s="35"/>
      <c r="D9" s="36"/>
      <c r="E9" s="36"/>
      <c r="F9" s="37"/>
      <c r="G9" s="38"/>
      <c r="H9" s="39"/>
    </row>
    <row r="10" spans="1:8" x14ac:dyDescent="0.3">
      <c r="A10" s="8" t="s">
        <v>55</v>
      </c>
      <c r="B10" s="36"/>
      <c r="C10" s="36"/>
      <c r="D10" s="36">
        <f>7900*C10</f>
        <v>0</v>
      </c>
      <c r="E10" s="36"/>
      <c r="F10" s="37"/>
      <c r="G10" s="36"/>
      <c r="H10" s="39"/>
    </row>
    <row r="11" spans="1:8" x14ac:dyDescent="0.3">
      <c r="A11" s="8" t="s">
        <v>56</v>
      </c>
      <c r="B11" s="8"/>
      <c r="C11" s="35"/>
      <c r="D11" s="36"/>
      <c r="E11" s="36"/>
      <c r="F11" s="37"/>
      <c r="G11" s="38"/>
      <c r="H11" s="39"/>
    </row>
    <row r="12" spans="1:8" x14ac:dyDescent="0.3">
      <c r="A12" s="8" t="s">
        <v>57</v>
      </c>
      <c r="B12" s="8"/>
      <c r="C12" s="35"/>
      <c r="D12" s="36"/>
      <c r="E12" s="36"/>
      <c r="F12" s="37"/>
      <c r="G12" s="38"/>
      <c r="H12" s="39"/>
    </row>
    <row r="13" spans="1:8" x14ac:dyDescent="0.3">
      <c r="A13" s="8" t="s">
        <v>58</v>
      </c>
      <c r="B13" s="8"/>
      <c r="C13" s="35"/>
      <c r="D13" s="36"/>
      <c r="E13" s="36"/>
      <c r="F13" s="37"/>
      <c r="G13" s="38"/>
      <c r="H13" s="39"/>
    </row>
    <row r="14" spans="1:8" x14ac:dyDescent="0.3">
      <c r="A14" s="8" t="s">
        <v>59</v>
      </c>
      <c r="B14" s="35"/>
      <c r="C14" s="35"/>
      <c r="D14" s="36">
        <f>2500*C14</f>
        <v>0</v>
      </c>
      <c r="E14" s="35"/>
      <c r="F14" s="40"/>
      <c r="G14" s="38"/>
      <c r="H14" s="39"/>
    </row>
    <row r="15" spans="1:8" x14ac:dyDescent="0.45">
      <c r="A15" s="8" t="s">
        <v>60</v>
      </c>
      <c r="B15" s="35"/>
      <c r="C15" s="35"/>
      <c r="D15" s="36">
        <f>3200*C15</f>
        <v>0</v>
      </c>
      <c r="E15" s="11"/>
      <c r="F15" s="41"/>
      <c r="G15" s="9"/>
      <c r="H15" s="14"/>
    </row>
    <row r="16" spans="1:8" x14ac:dyDescent="0.45">
      <c r="A16" s="8" t="s">
        <v>61</v>
      </c>
      <c r="B16" s="42"/>
      <c r="C16" s="42"/>
      <c r="D16" s="11">
        <f>2900*C16</f>
        <v>0</v>
      </c>
      <c r="E16" s="11"/>
      <c r="F16" s="41"/>
      <c r="G16" s="43"/>
      <c r="H16" s="14"/>
    </row>
    <row r="17" spans="1:9" x14ac:dyDescent="0.45">
      <c r="A17" s="8" t="s">
        <v>62</v>
      </c>
      <c r="B17" s="35"/>
      <c r="C17" s="35"/>
      <c r="D17" s="11">
        <f>8000*C17</f>
        <v>0</v>
      </c>
      <c r="E17" s="11"/>
      <c r="F17" s="41"/>
      <c r="G17" s="9"/>
      <c r="H17" s="14"/>
    </row>
    <row r="18" spans="1:9" x14ac:dyDescent="0.45">
      <c r="A18" s="44" t="s">
        <v>16</v>
      </c>
      <c r="B18" s="45" t="s">
        <v>50</v>
      </c>
      <c r="C18" s="45">
        <f t="shared" ref="C18" si="0">SUM(C19:C23)</f>
        <v>0</v>
      </c>
      <c r="D18" s="45">
        <f t="shared" ref="D18" si="1">SUM(D19:D23)</f>
        <v>0</v>
      </c>
      <c r="E18" s="45" t="s">
        <v>50</v>
      </c>
      <c r="F18" s="45">
        <f>COUNT(F19:F23)</f>
        <v>0</v>
      </c>
      <c r="G18" s="45">
        <f>SUM(G19:G23)</f>
        <v>0</v>
      </c>
      <c r="H18" s="46"/>
    </row>
    <row r="19" spans="1:9" x14ac:dyDescent="0.3">
      <c r="A19" s="8" t="s">
        <v>63</v>
      </c>
      <c r="B19" s="47"/>
      <c r="C19" s="47"/>
      <c r="D19" s="48">
        <v>0</v>
      </c>
      <c r="E19" s="48"/>
      <c r="F19" s="48"/>
      <c r="G19" s="49"/>
      <c r="H19" s="50"/>
    </row>
    <row r="20" spans="1:9" x14ac:dyDescent="0.45">
      <c r="A20" s="8" t="s">
        <v>39</v>
      </c>
      <c r="B20" s="47"/>
      <c r="C20" s="47"/>
      <c r="D20" s="7"/>
      <c r="E20" s="7"/>
      <c r="F20" s="7"/>
      <c r="G20" s="49"/>
      <c r="H20" s="50"/>
    </row>
    <row r="21" spans="1:9" x14ac:dyDescent="0.45">
      <c r="A21" s="8" t="s">
        <v>35</v>
      </c>
      <c r="B21" s="8"/>
      <c r="C21" s="8"/>
      <c r="D21" s="11"/>
      <c r="E21" s="11"/>
      <c r="F21" s="11"/>
      <c r="G21" s="9"/>
      <c r="H21" s="14"/>
    </row>
    <row r="22" spans="1:9" x14ac:dyDescent="0.45">
      <c r="A22" s="8" t="s">
        <v>36</v>
      </c>
      <c r="B22" s="8"/>
      <c r="C22" s="8"/>
      <c r="D22" s="11"/>
      <c r="E22" s="11"/>
      <c r="F22" s="11"/>
      <c r="G22" s="9"/>
      <c r="H22" s="14"/>
    </row>
    <row r="23" spans="1:9" x14ac:dyDescent="0.45">
      <c r="A23" s="8" t="s">
        <v>37</v>
      </c>
      <c r="B23" s="8"/>
      <c r="C23" s="8"/>
      <c r="D23" s="11"/>
      <c r="E23" s="11"/>
      <c r="F23" s="11"/>
      <c r="G23" s="9"/>
      <c r="H23" s="14"/>
    </row>
    <row r="24" spans="1:9" x14ac:dyDescent="0.45">
      <c r="A24" s="15"/>
      <c r="B24" s="15"/>
      <c r="C24" s="15"/>
      <c r="D24" s="17"/>
      <c r="E24" s="17"/>
      <c r="F24" s="17"/>
      <c r="G24" s="16"/>
      <c r="H24" s="18"/>
    </row>
    <row r="25" spans="1:9" x14ac:dyDescent="0.45">
      <c r="A25" s="51" t="s">
        <v>40</v>
      </c>
      <c r="B25" s="51"/>
      <c r="C25" s="51"/>
    </row>
    <row r="26" spans="1:9" x14ac:dyDescent="0.45">
      <c r="A26" s="53"/>
      <c r="B26" s="53"/>
      <c r="C26" s="53"/>
      <c r="D26" s="17"/>
      <c r="E26" s="17"/>
      <c r="F26" s="17"/>
      <c r="G26" s="16"/>
      <c r="H26" s="18"/>
    </row>
    <row r="27" spans="1:9" x14ac:dyDescent="0.45">
      <c r="A27" s="53"/>
      <c r="B27" s="53"/>
      <c r="C27" s="53"/>
      <c r="D27" s="17"/>
      <c r="E27" s="17"/>
      <c r="F27" s="17"/>
      <c r="G27" s="16"/>
      <c r="H27" s="18"/>
    </row>
    <row r="28" spans="1:9" x14ac:dyDescent="0.45">
      <c r="A28" s="53"/>
      <c r="B28" s="53"/>
      <c r="C28" s="53"/>
      <c r="D28" s="17"/>
      <c r="E28" s="17"/>
      <c r="F28" s="17"/>
      <c r="G28" s="16"/>
      <c r="H28" s="18"/>
    </row>
    <row r="29" spans="1:9" ht="20.25" customHeight="1" x14ac:dyDescent="0.3">
      <c r="A29" s="253" t="s">
        <v>26</v>
      </c>
      <c r="B29" s="253"/>
      <c r="C29" s="253"/>
      <c r="D29" s="253"/>
      <c r="E29" s="253"/>
      <c r="F29" s="253"/>
      <c r="G29" s="253"/>
      <c r="H29" s="253"/>
    </row>
    <row r="30" spans="1:9" ht="15.75" customHeight="1" x14ac:dyDescent="0.45">
      <c r="A30" s="194" t="s">
        <v>30</v>
      </c>
      <c r="B30" s="194"/>
      <c r="C30" s="194"/>
      <c r="D30" s="194"/>
      <c r="E30" s="194"/>
      <c r="F30" s="194"/>
      <c r="G30" s="194"/>
      <c r="H30" s="194"/>
      <c r="I30" s="2" t="s">
        <v>25</v>
      </c>
    </row>
    <row r="31" spans="1:9" ht="19.5" customHeight="1" x14ac:dyDescent="0.45">
      <c r="A31" s="19"/>
      <c r="B31" s="19"/>
      <c r="C31" s="19"/>
      <c r="D31" s="19"/>
      <c r="E31" s="19"/>
      <c r="F31" s="3"/>
      <c r="G31" s="19"/>
      <c r="H31" s="1" t="s">
        <v>52</v>
      </c>
    </row>
    <row r="32" spans="1:9" ht="21" customHeight="1" x14ac:dyDescent="0.3">
      <c r="A32" s="248" t="s">
        <v>67</v>
      </c>
      <c r="B32" s="250" t="s">
        <v>85</v>
      </c>
      <c r="C32" s="251"/>
      <c r="D32" s="252"/>
      <c r="E32" s="250" t="s">
        <v>86</v>
      </c>
      <c r="F32" s="251"/>
      <c r="G32" s="252"/>
      <c r="H32" s="248" t="s">
        <v>6</v>
      </c>
    </row>
    <row r="33" spans="1:8" ht="24.75" customHeight="1" x14ac:dyDescent="0.3">
      <c r="A33" s="249"/>
      <c r="B33" s="23" t="s">
        <v>2</v>
      </c>
      <c r="C33" s="23" t="s">
        <v>3</v>
      </c>
      <c r="D33" s="22" t="s">
        <v>41</v>
      </c>
      <c r="E33" s="23" t="s">
        <v>2</v>
      </c>
      <c r="F33" s="24" t="s">
        <v>3</v>
      </c>
      <c r="G33" s="22" t="s">
        <v>41</v>
      </c>
      <c r="H33" s="249"/>
    </row>
    <row r="34" spans="1:8" ht="21" customHeight="1" thickBot="1" x14ac:dyDescent="0.5">
      <c r="A34" s="25" t="s">
        <v>13</v>
      </c>
      <c r="B34" s="26" t="s">
        <v>50</v>
      </c>
      <c r="C34" s="257">
        <f>C35+C50</f>
        <v>22</v>
      </c>
      <c r="D34" s="28">
        <f>D35+D51</f>
        <v>142400</v>
      </c>
      <c r="E34" s="26" t="s">
        <v>50</v>
      </c>
      <c r="F34" s="259">
        <f>F35+F50</f>
        <v>18</v>
      </c>
      <c r="G34" s="28">
        <f>G35+G51</f>
        <v>1966300</v>
      </c>
      <c r="H34" s="29" t="s">
        <v>34</v>
      </c>
    </row>
    <row r="35" spans="1:8" s="56" customFormat="1" ht="21" customHeight="1" thickTop="1" x14ac:dyDescent="0.45">
      <c r="A35" s="30" t="s">
        <v>14</v>
      </c>
      <c r="B35" s="31" t="s">
        <v>50</v>
      </c>
      <c r="C35" s="260">
        <f>C36+C38+C42+C43+C44+C45+C46+C47</f>
        <v>22</v>
      </c>
      <c r="D35" s="33">
        <f>SUM(D36:D47)</f>
        <v>142400</v>
      </c>
      <c r="E35" s="31" t="s">
        <v>50</v>
      </c>
      <c r="F35" s="55">
        <f>F36+F37+F38+F39+F40+F41+F42</f>
        <v>17</v>
      </c>
      <c r="G35" s="33">
        <f>SUM(G36:G45)</f>
        <v>236300</v>
      </c>
      <c r="H35" s="33"/>
    </row>
    <row r="36" spans="1:8" s="57" customFormat="1" ht="55.5" customHeight="1" x14ac:dyDescent="0.2">
      <c r="A36" s="60" t="s">
        <v>125</v>
      </c>
      <c r="B36" s="76" t="s">
        <v>42</v>
      </c>
      <c r="C36" s="76">
        <v>1</v>
      </c>
      <c r="D36" s="77">
        <v>22000</v>
      </c>
      <c r="E36" s="77" t="s">
        <v>42</v>
      </c>
      <c r="F36" s="78">
        <v>5</v>
      </c>
      <c r="G36" s="79">
        <f>22000*F36</f>
        <v>110000</v>
      </c>
      <c r="H36" s="255" t="s">
        <v>121</v>
      </c>
    </row>
    <row r="37" spans="1:8" s="57" customFormat="1" ht="37.5" customHeight="1" x14ac:dyDescent="0.2">
      <c r="A37" s="60" t="s">
        <v>124</v>
      </c>
      <c r="B37" s="76"/>
      <c r="C37" s="76"/>
      <c r="D37" s="77"/>
      <c r="E37" s="77" t="s">
        <v>42</v>
      </c>
      <c r="F37" s="78">
        <v>2</v>
      </c>
      <c r="G37" s="79">
        <f>17000*F37</f>
        <v>34000</v>
      </c>
      <c r="H37" s="255" t="s">
        <v>68</v>
      </c>
    </row>
    <row r="38" spans="1:8" s="57" customFormat="1" ht="54" customHeight="1" x14ac:dyDescent="0.2">
      <c r="A38" s="60" t="s">
        <v>126</v>
      </c>
      <c r="B38" s="77" t="s">
        <v>42</v>
      </c>
      <c r="C38" s="77">
        <v>2</v>
      </c>
      <c r="D38" s="77">
        <f>7900*C38</f>
        <v>15800</v>
      </c>
      <c r="E38" s="77" t="s">
        <v>42</v>
      </c>
      <c r="F38" s="78">
        <v>2</v>
      </c>
      <c r="G38" s="77">
        <f>7900*F38</f>
        <v>15800</v>
      </c>
      <c r="H38" s="255" t="s">
        <v>122</v>
      </c>
    </row>
    <row r="39" spans="1:8" ht="54" customHeight="1" x14ac:dyDescent="0.3">
      <c r="A39" s="60" t="s">
        <v>127</v>
      </c>
      <c r="B39" s="60"/>
      <c r="C39" s="76"/>
      <c r="D39" s="77"/>
      <c r="E39" s="77" t="s">
        <v>42</v>
      </c>
      <c r="F39" s="78">
        <v>2</v>
      </c>
      <c r="G39" s="79">
        <f>27700*F39</f>
        <v>55400</v>
      </c>
      <c r="H39" s="255" t="s">
        <v>123</v>
      </c>
    </row>
    <row r="40" spans="1:8" s="57" customFormat="1" ht="54" customHeight="1" x14ac:dyDescent="0.2">
      <c r="A40" s="60" t="s">
        <v>43</v>
      </c>
      <c r="B40" s="60"/>
      <c r="C40" s="76"/>
      <c r="D40" s="77"/>
      <c r="E40" s="77" t="s">
        <v>42</v>
      </c>
      <c r="F40" s="78">
        <v>1</v>
      </c>
      <c r="G40" s="79">
        <f>2800*F40</f>
        <v>2800</v>
      </c>
      <c r="H40" s="255" t="s">
        <v>118</v>
      </c>
    </row>
    <row r="41" spans="1:8" s="57" customFormat="1" ht="37.5" x14ac:dyDescent="0.2">
      <c r="A41" s="60" t="s">
        <v>82</v>
      </c>
      <c r="B41" s="60"/>
      <c r="C41" s="76"/>
      <c r="D41" s="77"/>
      <c r="E41" s="77" t="s">
        <v>42</v>
      </c>
      <c r="F41" s="78">
        <v>2</v>
      </c>
      <c r="G41" s="79">
        <f>5400*F41</f>
        <v>10800</v>
      </c>
      <c r="H41" s="255" t="s">
        <v>119</v>
      </c>
    </row>
    <row r="42" spans="1:8" s="57" customFormat="1" ht="35.25" customHeight="1" x14ac:dyDescent="0.2">
      <c r="A42" s="60" t="s">
        <v>44</v>
      </c>
      <c r="B42" s="76" t="s">
        <v>45</v>
      </c>
      <c r="C42" s="76">
        <v>5</v>
      </c>
      <c r="D42" s="77">
        <f>2500*C42</f>
        <v>12500</v>
      </c>
      <c r="E42" s="76" t="s">
        <v>45</v>
      </c>
      <c r="F42" s="80">
        <v>3</v>
      </c>
      <c r="G42" s="79">
        <f>2500*F42</f>
        <v>7500</v>
      </c>
      <c r="H42" s="255" t="s">
        <v>120</v>
      </c>
    </row>
    <row r="43" spans="1:8" ht="21" customHeight="1" x14ac:dyDescent="0.4">
      <c r="A43" s="60" t="s">
        <v>83</v>
      </c>
      <c r="B43" s="76" t="s">
        <v>42</v>
      </c>
      <c r="C43" s="76">
        <v>2</v>
      </c>
      <c r="D43" s="77">
        <f>3200*C43</f>
        <v>6400</v>
      </c>
      <c r="E43" s="61"/>
      <c r="F43" s="81"/>
      <c r="G43" s="62"/>
      <c r="H43" s="72"/>
    </row>
    <row r="44" spans="1:8" ht="21" customHeight="1" x14ac:dyDescent="0.4">
      <c r="A44" s="82" t="s">
        <v>46</v>
      </c>
      <c r="B44" s="83" t="s">
        <v>45</v>
      </c>
      <c r="C44" s="83">
        <v>5</v>
      </c>
      <c r="D44" s="61">
        <f>2900*C44</f>
        <v>14500</v>
      </c>
      <c r="E44" s="61"/>
      <c r="F44" s="81"/>
      <c r="G44" s="84"/>
      <c r="H44" s="72"/>
    </row>
    <row r="45" spans="1:8" ht="21" customHeight="1" x14ac:dyDescent="0.4">
      <c r="A45" s="60" t="s">
        <v>47</v>
      </c>
      <c r="B45" s="76" t="s">
        <v>42</v>
      </c>
      <c r="C45" s="76">
        <v>1</v>
      </c>
      <c r="D45" s="61">
        <f>8000*C45</f>
        <v>8000</v>
      </c>
      <c r="E45" s="61"/>
      <c r="F45" s="81"/>
      <c r="G45" s="62"/>
      <c r="H45" s="72"/>
    </row>
    <row r="46" spans="1:8" s="57" customFormat="1" ht="21" customHeight="1" x14ac:dyDescent="0.2">
      <c r="A46" s="60" t="s">
        <v>48</v>
      </c>
      <c r="B46" s="76" t="s">
        <v>42</v>
      </c>
      <c r="C46" s="137">
        <v>4</v>
      </c>
      <c r="D46" s="77">
        <f>5800*C46</f>
        <v>23200</v>
      </c>
      <c r="E46" s="77"/>
      <c r="F46" s="78"/>
      <c r="G46" s="79"/>
      <c r="H46" s="85"/>
    </row>
    <row r="47" spans="1:8" ht="21" customHeight="1" x14ac:dyDescent="0.4">
      <c r="A47" s="60" t="s">
        <v>49</v>
      </c>
      <c r="B47" s="76" t="s">
        <v>42</v>
      </c>
      <c r="C47" s="76">
        <v>2</v>
      </c>
      <c r="D47" s="61">
        <f>20000*C47</f>
        <v>40000</v>
      </c>
      <c r="E47" s="61"/>
      <c r="F47" s="81"/>
      <c r="G47" s="62"/>
      <c r="H47" s="72"/>
    </row>
    <row r="48" spans="1:8" ht="21.75" customHeight="1" x14ac:dyDescent="0.3">
      <c r="A48" s="248" t="s">
        <v>67</v>
      </c>
      <c r="B48" s="250" t="s">
        <v>85</v>
      </c>
      <c r="C48" s="251"/>
      <c r="D48" s="252"/>
      <c r="E48" s="250" t="s">
        <v>86</v>
      </c>
      <c r="F48" s="251"/>
      <c r="G48" s="252"/>
      <c r="H48" s="248" t="s">
        <v>6</v>
      </c>
    </row>
    <row r="49" spans="1:8" ht="24" customHeight="1" x14ac:dyDescent="0.3">
      <c r="A49" s="249"/>
      <c r="B49" s="23" t="s">
        <v>2</v>
      </c>
      <c r="C49" s="23" t="s">
        <v>3</v>
      </c>
      <c r="D49" s="22" t="s">
        <v>41</v>
      </c>
      <c r="E49" s="23" t="s">
        <v>2</v>
      </c>
      <c r="F49" s="24" t="s">
        <v>3</v>
      </c>
      <c r="G49" s="22" t="s">
        <v>41</v>
      </c>
      <c r="H49" s="249"/>
    </row>
    <row r="50" spans="1:8" s="56" customFormat="1" x14ac:dyDescent="0.45">
      <c r="A50" s="44" t="s">
        <v>16</v>
      </c>
      <c r="B50" s="45" t="s">
        <v>50</v>
      </c>
      <c r="C50" s="45">
        <f t="shared" ref="C50:D50" si="2">SUM(C51:C55)</f>
        <v>0</v>
      </c>
      <c r="D50" s="45">
        <f t="shared" si="2"/>
        <v>0</v>
      </c>
      <c r="E50" s="45" t="s">
        <v>50</v>
      </c>
      <c r="F50" s="45">
        <f>COUNT(F51:F55)</f>
        <v>1</v>
      </c>
      <c r="G50" s="45">
        <f>SUM(G51:G55)</f>
        <v>1730000</v>
      </c>
      <c r="H50" s="46"/>
    </row>
    <row r="51" spans="1:8" s="57" customFormat="1" ht="99" customHeight="1" x14ac:dyDescent="0.2">
      <c r="A51" s="99" t="s">
        <v>38</v>
      </c>
      <c r="B51" s="99"/>
      <c r="C51" s="99"/>
      <c r="D51" s="125">
        <v>0</v>
      </c>
      <c r="E51" s="125" t="s">
        <v>51</v>
      </c>
      <c r="F51" s="125">
        <v>1</v>
      </c>
      <c r="G51" s="133">
        <v>1730000</v>
      </c>
      <c r="H51" s="138" t="s">
        <v>84</v>
      </c>
    </row>
    <row r="52" spans="1:8" x14ac:dyDescent="0.45">
      <c r="A52" s="8" t="s">
        <v>39</v>
      </c>
      <c r="B52" s="47"/>
      <c r="C52" s="47"/>
      <c r="D52" s="7"/>
      <c r="E52" s="7"/>
      <c r="F52" s="7"/>
      <c r="G52" s="49"/>
      <c r="H52" s="50"/>
    </row>
    <row r="53" spans="1:8" x14ac:dyDescent="0.45">
      <c r="A53" s="8" t="s">
        <v>35</v>
      </c>
      <c r="B53" s="8"/>
      <c r="C53" s="8"/>
      <c r="D53" s="11"/>
      <c r="E53" s="11"/>
      <c r="F53" s="11"/>
      <c r="G53" s="9"/>
      <c r="H53" s="14"/>
    </row>
    <row r="54" spans="1:8" x14ac:dyDescent="0.45">
      <c r="A54" s="8" t="s">
        <v>36</v>
      </c>
      <c r="B54" s="8"/>
      <c r="C54" s="8"/>
      <c r="D54" s="11"/>
      <c r="E54" s="11"/>
      <c r="F54" s="11"/>
      <c r="G54" s="9"/>
      <c r="H54" s="14"/>
    </row>
    <row r="55" spans="1:8" x14ac:dyDescent="0.45">
      <c r="A55" s="8" t="s">
        <v>37</v>
      </c>
      <c r="B55" s="8"/>
      <c r="C55" s="8"/>
      <c r="D55" s="11"/>
      <c r="E55" s="11"/>
      <c r="F55" s="11"/>
      <c r="G55" s="9"/>
      <c r="H55" s="14"/>
    </row>
    <row r="56" spans="1:8" x14ac:dyDescent="0.45">
      <c r="A56" s="51" t="s">
        <v>40</v>
      </c>
      <c r="B56" s="51"/>
      <c r="C56" s="51"/>
    </row>
    <row r="57" spans="1:8" x14ac:dyDescent="0.45">
      <c r="A57" s="15"/>
      <c r="B57" s="15"/>
      <c r="C57" s="15"/>
      <c r="D57" s="17"/>
      <c r="E57" s="17"/>
      <c r="F57" s="17"/>
      <c r="G57" s="16"/>
      <c r="H57" s="18"/>
    </row>
    <row r="58" spans="1:8" x14ac:dyDescent="0.45">
      <c r="A58" s="15"/>
      <c r="B58" s="15"/>
      <c r="C58" s="15"/>
      <c r="D58" s="17"/>
      <c r="E58" s="17"/>
      <c r="F58" s="17"/>
      <c r="G58" s="16"/>
      <c r="H58" s="18"/>
    </row>
    <row r="59" spans="1:8" x14ac:dyDescent="0.45">
      <c r="A59" s="15"/>
      <c r="B59" s="15"/>
      <c r="C59" s="15"/>
      <c r="D59" s="17"/>
      <c r="E59" s="17"/>
      <c r="F59" s="17"/>
      <c r="G59" s="16"/>
      <c r="H59" s="18"/>
    </row>
    <row r="60" spans="1:8" x14ac:dyDescent="0.45">
      <c r="A60" s="15"/>
      <c r="B60" s="15"/>
      <c r="C60" s="15"/>
      <c r="D60" s="17"/>
      <c r="E60" s="17"/>
      <c r="F60" s="17"/>
      <c r="G60" s="16"/>
      <c r="H60" s="18"/>
    </row>
    <row r="61" spans="1:8" x14ac:dyDescent="0.45">
      <c r="A61" s="15"/>
      <c r="B61" s="15"/>
      <c r="C61" s="15"/>
      <c r="D61" s="17"/>
      <c r="E61" s="17"/>
      <c r="F61" s="17"/>
      <c r="G61" s="16"/>
      <c r="H61" s="18"/>
    </row>
    <row r="62" spans="1:8" x14ac:dyDescent="0.45">
      <c r="A62" s="15"/>
      <c r="B62" s="15"/>
      <c r="C62" s="15"/>
      <c r="D62" s="17"/>
      <c r="E62" s="17"/>
      <c r="F62" s="17"/>
      <c r="G62" s="16"/>
      <c r="H62" s="18"/>
    </row>
    <row r="63" spans="1:8" x14ac:dyDescent="0.45">
      <c r="A63" s="15"/>
      <c r="B63" s="15"/>
      <c r="C63" s="15"/>
      <c r="D63" s="17"/>
      <c r="E63" s="17"/>
      <c r="F63" s="17"/>
      <c r="G63" s="16"/>
      <c r="H63" s="18"/>
    </row>
    <row r="64" spans="1:8" x14ac:dyDescent="0.45">
      <c r="A64" s="15"/>
      <c r="B64" s="15"/>
      <c r="C64" s="15"/>
      <c r="D64" s="17"/>
      <c r="E64" s="17"/>
      <c r="F64" s="17"/>
      <c r="G64" s="16"/>
      <c r="H64" s="18"/>
    </row>
    <row r="65" spans="1:8" x14ac:dyDescent="0.45">
      <c r="A65" s="15"/>
      <c r="B65" s="15"/>
      <c r="C65" s="15"/>
      <c r="D65" s="17"/>
      <c r="E65" s="17"/>
      <c r="F65" s="17"/>
      <c r="G65" s="16"/>
      <c r="H65" s="18"/>
    </row>
    <row r="66" spans="1:8" x14ac:dyDescent="0.45">
      <c r="A66" s="15"/>
      <c r="B66" s="15"/>
      <c r="C66" s="15"/>
      <c r="D66" s="17"/>
      <c r="E66" s="17"/>
      <c r="F66" s="17"/>
      <c r="G66" s="16"/>
      <c r="H66" s="18"/>
    </row>
    <row r="67" spans="1:8" x14ac:dyDescent="0.45">
      <c r="A67" s="15"/>
      <c r="B67" s="15"/>
      <c r="C67" s="15"/>
      <c r="D67" s="17"/>
      <c r="E67" s="17"/>
      <c r="F67" s="17"/>
      <c r="G67" s="16"/>
      <c r="H67" s="18"/>
    </row>
    <row r="68" spans="1:8" x14ac:dyDescent="0.45">
      <c r="A68" s="15"/>
      <c r="B68" s="15"/>
      <c r="C68" s="15"/>
      <c r="D68" s="17"/>
      <c r="E68" s="17"/>
      <c r="F68" s="17"/>
      <c r="G68" s="16"/>
      <c r="H68" s="18"/>
    </row>
    <row r="69" spans="1:8" x14ac:dyDescent="0.45">
      <c r="A69" s="15"/>
      <c r="B69" s="15"/>
      <c r="C69" s="15"/>
      <c r="D69" s="17"/>
      <c r="E69" s="17"/>
      <c r="F69" s="17"/>
      <c r="G69" s="16"/>
      <c r="H69" s="18"/>
    </row>
    <row r="70" spans="1:8" x14ac:dyDescent="0.45">
      <c r="A70" s="15"/>
      <c r="B70" s="15"/>
      <c r="C70" s="15"/>
      <c r="D70" s="17"/>
      <c r="E70" s="17"/>
      <c r="F70" s="17"/>
      <c r="G70" s="16"/>
      <c r="H70" s="18"/>
    </row>
    <row r="71" spans="1:8" x14ac:dyDescent="0.45">
      <c r="A71" s="15"/>
      <c r="B71" s="15"/>
      <c r="C71" s="15"/>
      <c r="D71" s="17"/>
      <c r="E71" s="17"/>
      <c r="F71" s="17"/>
      <c r="G71" s="16"/>
      <c r="H71" s="18"/>
    </row>
    <row r="72" spans="1:8" ht="15" customHeight="1" x14ac:dyDescent="0.3">
      <c r="A72" s="180" t="s">
        <v>26</v>
      </c>
      <c r="B72" s="180"/>
      <c r="C72" s="180"/>
      <c r="D72" s="180"/>
      <c r="E72" s="180"/>
      <c r="F72" s="180"/>
      <c r="G72" s="180"/>
      <c r="H72" s="180"/>
    </row>
    <row r="73" spans="1:8" ht="15.75" customHeight="1" x14ac:dyDescent="0.45">
      <c r="A73" s="194" t="s">
        <v>70</v>
      </c>
      <c r="B73" s="194"/>
      <c r="C73" s="194"/>
      <c r="D73" s="194"/>
      <c r="E73" s="194"/>
      <c r="F73" s="194"/>
      <c r="G73" s="194"/>
      <c r="H73" s="194"/>
    </row>
    <row r="74" spans="1:8" s="155" customFormat="1" ht="15.75" customHeight="1" x14ac:dyDescent="0.4">
      <c r="A74" s="152"/>
      <c r="B74" s="152"/>
      <c r="C74" s="152"/>
      <c r="D74" s="152"/>
      <c r="E74" s="152"/>
      <c r="F74" s="153"/>
      <c r="G74" s="152"/>
      <c r="H74" s="154" t="s">
        <v>52</v>
      </c>
    </row>
    <row r="75" spans="1:8" ht="21" customHeight="1" x14ac:dyDescent="0.3">
      <c r="A75" s="248" t="s">
        <v>67</v>
      </c>
      <c r="B75" s="250" t="s">
        <v>85</v>
      </c>
      <c r="C75" s="251"/>
      <c r="D75" s="252"/>
      <c r="E75" s="250" t="s">
        <v>86</v>
      </c>
      <c r="F75" s="251"/>
      <c r="G75" s="252"/>
      <c r="H75" s="248" t="s">
        <v>6</v>
      </c>
    </row>
    <row r="76" spans="1:8" x14ac:dyDescent="0.3">
      <c r="A76" s="249"/>
      <c r="B76" s="23" t="s">
        <v>2</v>
      </c>
      <c r="C76" s="23" t="s">
        <v>3</v>
      </c>
      <c r="D76" s="22" t="s">
        <v>41</v>
      </c>
      <c r="E76" s="23" t="s">
        <v>2</v>
      </c>
      <c r="F76" s="24" t="s">
        <v>3</v>
      </c>
      <c r="G76" s="22" t="s">
        <v>41</v>
      </c>
      <c r="H76" s="249"/>
    </row>
    <row r="77" spans="1:8" ht="21.75" thickBot="1" x14ac:dyDescent="0.5">
      <c r="A77" s="25" t="s">
        <v>13</v>
      </c>
      <c r="B77" s="26" t="s">
        <v>50</v>
      </c>
      <c r="C77" s="257">
        <f>C78+C89</f>
        <v>11</v>
      </c>
      <c r="D77" s="28">
        <f>D78+D90</f>
        <v>16056100</v>
      </c>
      <c r="E77" s="26" t="s">
        <v>50</v>
      </c>
      <c r="F77" s="258">
        <f>F78+F89</f>
        <v>18</v>
      </c>
      <c r="G77" s="28">
        <f>G78+G90</f>
        <v>613700</v>
      </c>
      <c r="H77" s="29" t="s">
        <v>34</v>
      </c>
    </row>
    <row r="78" spans="1:8" ht="21.75" thickTop="1" x14ac:dyDescent="0.45">
      <c r="A78" s="30" t="s">
        <v>14</v>
      </c>
      <c r="B78" s="31" t="s">
        <v>50</v>
      </c>
      <c r="C78" s="54">
        <f>C79+C81</f>
        <v>10</v>
      </c>
      <c r="D78" s="33">
        <f>SUM(D79:D88)</f>
        <v>88000</v>
      </c>
      <c r="E78" s="31" t="s">
        <v>50</v>
      </c>
      <c r="F78" s="55">
        <f>F79+F80+F81+F83+F84+F85+F87</f>
        <v>18</v>
      </c>
      <c r="G78" s="33">
        <f>G79+G80+G81+G83+G84+G85+G87</f>
        <v>613700</v>
      </c>
      <c r="H78" s="33"/>
    </row>
    <row r="79" spans="1:8" ht="56.25" x14ac:dyDescent="0.3">
      <c r="A79" s="60" t="s">
        <v>105</v>
      </c>
      <c r="B79" s="76" t="s">
        <v>42</v>
      </c>
      <c r="C79" s="76">
        <v>2</v>
      </c>
      <c r="D79" s="148">
        <f>32000*2</f>
        <v>64000</v>
      </c>
      <c r="E79" s="77" t="s">
        <v>42</v>
      </c>
      <c r="F79" s="78">
        <v>4</v>
      </c>
      <c r="G79" s="149">
        <f>32000*4</f>
        <v>128000</v>
      </c>
      <c r="H79" s="255" t="s">
        <v>115</v>
      </c>
    </row>
    <row r="80" spans="1:8" ht="39" customHeight="1" x14ac:dyDescent="0.3">
      <c r="A80" s="60" t="s">
        <v>100</v>
      </c>
      <c r="B80" s="76"/>
      <c r="C80" s="76"/>
      <c r="D80" s="77"/>
      <c r="E80" s="77" t="s">
        <v>101</v>
      </c>
      <c r="F80" s="78">
        <v>1</v>
      </c>
      <c r="G80" s="134">
        <v>5700</v>
      </c>
      <c r="H80" s="255" t="s">
        <v>114</v>
      </c>
    </row>
    <row r="81" spans="1:12" ht="37.5" x14ac:dyDescent="0.3">
      <c r="A81" s="126" t="s">
        <v>107</v>
      </c>
      <c r="B81" s="127" t="s">
        <v>45</v>
      </c>
      <c r="C81" s="127">
        <v>8</v>
      </c>
      <c r="D81" s="246">
        <v>24000</v>
      </c>
      <c r="E81" s="128" t="s">
        <v>45</v>
      </c>
      <c r="F81" s="140">
        <v>9</v>
      </c>
      <c r="G81" s="141">
        <v>27000</v>
      </c>
      <c r="H81" s="254" t="s">
        <v>110</v>
      </c>
    </row>
    <row r="82" spans="1:12" ht="18.75" x14ac:dyDescent="0.3">
      <c r="A82" s="99"/>
      <c r="B82" s="125"/>
      <c r="C82" s="125"/>
      <c r="D82" s="247"/>
      <c r="E82" s="125"/>
      <c r="F82" s="132"/>
      <c r="G82" s="139"/>
      <c r="H82" s="138" t="s">
        <v>102</v>
      </c>
    </row>
    <row r="83" spans="1:12" ht="37.5" x14ac:dyDescent="0.3">
      <c r="A83" s="60" t="s">
        <v>108</v>
      </c>
      <c r="B83" s="60"/>
      <c r="C83" s="76"/>
      <c r="D83" s="77"/>
      <c r="E83" s="76" t="s">
        <v>42</v>
      </c>
      <c r="F83" s="78">
        <v>1</v>
      </c>
      <c r="G83" s="79">
        <v>27000</v>
      </c>
      <c r="H83" s="255" t="s">
        <v>106</v>
      </c>
    </row>
    <row r="84" spans="1:12" ht="37.5" x14ac:dyDescent="0.3">
      <c r="A84" s="60" t="s">
        <v>103</v>
      </c>
      <c r="B84" s="60"/>
      <c r="C84" s="76"/>
      <c r="D84" s="77"/>
      <c r="E84" s="76" t="s">
        <v>42</v>
      </c>
      <c r="F84" s="78">
        <v>1</v>
      </c>
      <c r="G84" s="79">
        <v>27000</v>
      </c>
      <c r="H84" s="255" t="s">
        <v>112</v>
      </c>
    </row>
    <row r="85" spans="1:12" ht="54.75" customHeight="1" x14ac:dyDescent="0.3">
      <c r="A85" s="126" t="s">
        <v>104</v>
      </c>
      <c r="B85" s="126"/>
      <c r="C85" s="127"/>
      <c r="D85" s="128"/>
      <c r="E85" s="128" t="s">
        <v>42</v>
      </c>
      <c r="F85" s="140">
        <v>1</v>
      </c>
      <c r="G85" s="141">
        <v>24000</v>
      </c>
      <c r="H85" s="254" t="s">
        <v>113</v>
      </c>
    </row>
    <row r="86" spans="1:12" ht="18" customHeight="1" x14ac:dyDescent="0.3">
      <c r="A86" s="131"/>
      <c r="B86" s="131"/>
      <c r="C86" s="142"/>
      <c r="D86" s="143"/>
      <c r="E86" s="143"/>
      <c r="F86" s="144"/>
      <c r="G86" s="145"/>
      <c r="H86" s="256" t="s">
        <v>111</v>
      </c>
    </row>
    <row r="87" spans="1:12" ht="57.75" customHeight="1" x14ac:dyDescent="0.3">
      <c r="A87" s="126" t="s">
        <v>109</v>
      </c>
      <c r="B87" s="127"/>
      <c r="C87" s="127"/>
      <c r="D87" s="128"/>
      <c r="E87" s="127" t="s">
        <v>42</v>
      </c>
      <c r="F87" s="129">
        <v>1</v>
      </c>
      <c r="G87" s="130">
        <v>375000</v>
      </c>
      <c r="H87" s="254" t="s">
        <v>116</v>
      </c>
    </row>
    <row r="88" spans="1:12" ht="58.5" customHeight="1" x14ac:dyDescent="0.3">
      <c r="A88" s="99"/>
      <c r="B88" s="100"/>
      <c r="C88" s="100"/>
      <c r="D88" s="125"/>
      <c r="E88" s="125"/>
      <c r="F88" s="132"/>
      <c r="G88" s="133"/>
      <c r="H88" s="138" t="s">
        <v>117</v>
      </c>
    </row>
    <row r="89" spans="1:12" x14ac:dyDescent="0.45">
      <c r="A89" s="44" t="s">
        <v>16</v>
      </c>
      <c r="B89" s="45" t="s">
        <v>50</v>
      </c>
      <c r="C89" s="45">
        <f>SUM(C90:C90)</f>
        <v>1</v>
      </c>
      <c r="D89" s="45">
        <f>SUM(D90:D90)</f>
        <v>15968100</v>
      </c>
      <c r="E89" s="45" t="s">
        <v>50</v>
      </c>
      <c r="F89" s="45">
        <f>COUNT(F90:F90)</f>
        <v>0</v>
      </c>
      <c r="G89" s="45">
        <f>SUM(G90:G90)</f>
        <v>0</v>
      </c>
      <c r="H89" s="46"/>
    </row>
    <row r="90" spans="1:12" ht="18.75" x14ac:dyDescent="0.3">
      <c r="A90" s="99" t="s">
        <v>80</v>
      </c>
      <c r="B90" s="125" t="s">
        <v>51</v>
      </c>
      <c r="C90" s="125">
        <v>1</v>
      </c>
      <c r="D90" s="125">
        <v>15968100</v>
      </c>
      <c r="E90" s="125"/>
      <c r="F90" s="125"/>
      <c r="G90" s="133"/>
      <c r="H90" s="138" t="s">
        <v>81</v>
      </c>
      <c r="L90" s="2" t="s">
        <v>79</v>
      </c>
    </row>
    <row r="94" spans="1:12" ht="21" customHeight="1" x14ac:dyDescent="0.45"/>
    <row r="110" ht="21" customHeight="1" x14ac:dyDescent="0.45"/>
  </sheetData>
  <mergeCells count="23">
    <mergeCell ref="H32:H33"/>
    <mergeCell ref="A1:H1"/>
    <mergeCell ref="A2:H2"/>
    <mergeCell ref="A4:A5"/>
    <mergeCell ref="H4:H5"/>
    <mergeCell ref="A30:H30"/>
    <mergeCell ref="A29:H29"/>
    <mergeCell ref="B4:D4"/>
    <mergeCell ref="E4:G4"/>
    <mergeCell ref="A32:A33"/>
    <mergeCell ref="B32:D32"/>
    <mergeCell ref="E32:G32"/>
    <mergeCell ref="A72:H72"/>
    <mergeCell ref="A73:H73"/>
    <mergeCell ref="A48:A49"/>
    <mergeCell ref="B48:D48"/>
    <mergeCell ref="E48:G48"/>
    <mergeCell ref="H48:H49"/>
    <mergeCell ref="D81:D82"/>
    <mergeCell ref="A75:A76"/>
    <mergeCell ref="B75:D75"/>
    <mergeCell ref="E75:G75"/>
    <mergeCell ref="H75:H76"/>
  </mergeCells>
  <phoneticPr fontId="2" type="noConversion"/>
  <pageMargins left="0.25" right="0.25" top="0.75" bottom="0.75" header="0.3" footer="0.3"/>
  <pageSetup paperSize="9" scale="85" firstPageNumber="13" orientation="landscape" useFirstPageNumber="1" r:id="rId1"/>
  <headerFooter alignWithMargins="0">
    <oddHeader>&amp;R&amp;P</oddHeader>
  </headerFooter>
  <rowBreaks count="2" manualBreakCount="2">
    <brk id="28" max="7" man="1"/>
    <brk id="4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งบดำเนินงาน</vt:lpstr>
      <vt:lpstr>งบลงทุน</vt:lpstr>
      <vt:lpstr>งบลงทุน!Print_Area</vt:lpstr>
    </vt:vector>
  </TitlesOfParts>
  <Company>RU 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 Administrator</dc:creator>
  <cp:lastModifiedBy>Noom5</cp:lastModifiedBy>
  <cp:lastPrinted>2025-12-15T03:29:11Z</cp:lastPrinted>
  <dcterms:created xsi:type="dcterms:W3CDTF">2001-02-16T11:09:05Z</dcterms:created>
  <dcterms:modified xsi:type="dcterms:W3CDTF">2025-12-15T03:45:35Z</dcterms:modified>
</cp:coreProperties>
</file>